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vic/Library/CloudStorage/GoogleDrive-marcamarar@gmail.com/Mi unidad/UDD/CIES/Estudios/IAF/Reportes/250525/"/>
    </mc:Choice>
  </mc:AlternateContent>
  <xr:revisionPtr revIDLastSave="0" documentId="13_ncr:1_{72C13115-B5D5-2E4B-B453-BA3EBB25E3EC}" xr6:coauthVersionLast="47" xr6:coauthVersionMax="47" xr10:uidLastSave="{00000000-0000-0000-0000-000000000000}"/>
  <bookViews>
    <workbookView xWindow="0" yWindow="760" windowWidth="30240" windowHeight="18880" activeTab="5" xr2:uid="{00000000-000D-0000-FFFF-FFFF00000000}"/>
  </bookViews>
  <sheets>
    <sheet name="Agencias laborales (Grafico 1)" sheetId="1" r:id="rId1"/>
    <sheet name="Cesantía (Grafico 3)" sheetId="2" r:id="rId2"/>
    <sheet name="Inactividad" sheetId="10" r:id="rId3"/>
    <sheet name="Consumo (grafico 5)" sheetId="3" r:id="rId4"/>
    <sheet name="creacion empresas" sheetId="6" r:id="rId5"/>
    <sheet name="Boletin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bmXX05rWQGjsVBH4MEgkuWd7TI8xL5HWUjrPLI5XEI4="/>
    </ext>
  </extLst>
</workbook>
</file>

<file path=xl/calcChain.xml><?xml version="1.0" encoding="utf-8"?>
<calcChain xmlns="http://schemas.openxmlformats.org/spreadsheetml/2006/main">
  <c r="Q7" i="7" l="1"/>
  <c r="P7" i="7"/>
  <c r="P6" i="7"/>
  <c r="F77" i="7"/>
  <c r="F78" i="7"/>
  <c r="E77" i="7"/>
  <c r="E78" i="7"/>
  <c r="G78" i="7"/>
  <c r="G77" i="7"/>
  <c r="B77" i="7"/>
  <c r="A77" i="7" s="1"/>
  <c r="B78" i="7"/>
  <c r="A78" i="7" s="1"/>
  <c r="H99" i="10"/>
  <c r="H100" i="10"/>
  <c r="C78" i="3"/>
  <c r="C79" i="3"/>
  <c r="C100" i="10"/>
  <c r="C99" i="10"/>
  <c r="D76" i="2"/>
  <c r="E76" i="2"/>
  <c r="E77" i="2"/>
  <c r="D77" i="2"/>
  <c r="B76" i="2"/>
  <c r="B77" i="2"/>
  <c r="E76" i="1"/>
  <c r="E77" i="1"/>
  <c r="B77" i="1"/>
  <c r="B76" i="1"/>
  <c r="H89" i="6"/>
  <c r="H90" i="6"/>
  <c r="R9" i="6"/>
  <c r="Q3" i="6"/>
  <c r="Q4" i="6"/>
  <c r="Q5" i="6"/>
  <c r="Q6" i="6"/>
  <c r="Q7" i="6"/>
  <c r="Q9" i="6"/>
  <c r="Q8" i="6"/>
  <c r="P2" i="6"/>
  <c r="P3" i="6"/>
  <c r="P4" i="6"/>
  <c r="P5" i="6"/>
  <c r="P6" i="6"/>
  <c r="P7" i="6"/>
  <c r="P9" i="6"/>
  <c r="P8" i="6"/>
  <c r="G89" i="6"/>
  <c r="G90" i="6"/>
  <c r="A90" i="6"/>
  <c r="B90" i="6"/>
  <c r="C90" i="6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14" i="10"/>
  <c r="F76" i="7"/>
  <c r="F75" i="7"/>
  <c r="E75" i="7"/>
  <c r="E76" i="7"/>
  <c r="G76" i="7"/>
  <c r="G75" i="7"/>
  <c r="B75" i="7"/>
  <c r="A75" i="7" s="1"/>
  <c r="B76" i="7"/>
  <c r="A76" i="7" s="1"/>
  <c r="C77" i="3"/>
  <c r="D74" i="2"/>
  <c r="E74" i="2"/>
  <c r="D75" i="2"/>
  <c r="E75" i="2"/>
  <c r="B74" i="2"/>
  <c r="B75" i="2"/>
  <c r="E74" i="1"/>
  <c r="E75" i="1"/>
  <c r="B75" i="1"/>
  <c r="B74" i="1"/>
  <c r="A89" i="6"/>
  <c r="B87" i="6"/>
  <c r="B88" i="6"/>
  <c r="B89" i="6"/>
  <c r="B86" i="6"/>
  <c r="G87" i="6"/>
  <c r="I87" i="6" s="1"/>
  <c r="H87" i="6"/>
  <c r="G88" i="6"/>
  <c r="H88" i="6"/>
  <c r="I88" i="6"/>
  <c r="C87" i="6"/>
  <c r="A87" i="6"/>
  <c r="C88" i="6"/>
  <c r="A88" i="6"/>
  <c r="C89" i="6"/>
  <c r="A86" i="6" l="1"/>
  <c r="C86" i="6"/>
  <c r="F74" i="7"/>
  <c r="E74" i="7"/>
  <c r="G74" i="7"/>
  <c r="B74" i="7"/>
  <c r="A74" i="7" s="1"/>
  <c r="H86" i="6"/>
  <c r="I86" i="6"/>
  <c r="G86" i="6"/>
  <c r="C75" i="3"/>
  <c r="C76" i="3"/>
  <c r="D72" i="2"/>
  <c r="E72" i="2"/>
  <c r="D73" i="2"/>
  <c r="E73" i="2"/>
  <c r="B72" i="2"/>
  <c r="B73" i="2"/>
  <c r="E72" i="1"/>
  <c r="E73" i="1"/>
  <c r="B73" i="1"/>
  <c r="B72" i="1"/>
  <c r="C73" i="3"/>
  <c r="C74" i="3"/>
  <c r="D71" i="2"/>
  <c r="E71" i="2"/>
  <c r="B71" i="2"/>
  <c r="E71" i="1"/>
  <c r="B71" i="1"/>
  <c r="K72" i="7"/>
  <c r="M72" i="7" s="1"/>
  <c r="L72" i="7"/>
  <c r="H72" i="7"/>
  <c r="H71" i="7"/>
  <c r="G73" i="7"/>
  <c r="G72" i="7"/>
  <c r="F72" i="7"/>
  <c r="F73" i="7"/>
  <c r="F71" i="7"/>
  <c r="E72" i="7"/>
  <c r="E73" i="7"/>
  <c r="E71" i="7"/>
  <c r="B72" i="7"/>
  <c r="A72" i="7" s="1"/>
  <c r="B73" i="7"/>
  <c r="A73" i="7" s="1"/>
  <c r="W29" i="6"/>
  <c r="I105" i="6"/>
  <c r="I104" i="6"/>
  <c r="G109" i="6"/>
  <c r="Q2" i="6"/>
  <c r="H85" i="6"/>
  <c r="G85" i="6"/>
  <c r="I85" i="6" s="1"/>
  <c r="G104" i="6"/>
  <c r="G105" i="6"/>
  <c r="G106" i="6"/>
  <c r="G107" i="6"/>
  <c r="G108" i="6"/>
  <c r="F108" i="6"/>
  <c r="F109" i="6"/>
  <c r="F105" i="6"/>
  <c r="F106" i="6"/>
  <c r="F107" i="6"/>
  <c r="F104" i="6"/>
  <c r="H84" i="6"/>
  <c r="I84" i="6"/>
  <c r="G84" i="6"/>
  <c r="A85" i="6"/>
  <c r="B85" i="6"/>
  <c r="C85" i="6"/>
  <c r="B84" i="6"/>
  <c r="A84" i="6"/>
  <c r="C84" i="6"/>
  <c r="H83" i="6"/>
  <c r="G83" i="6"/>
  <c r="H39" i="6"/>
  <c r="C72" i="3"/>
  <c r="D70" i="2"/>
  <c r="E70" i="2"/>
  <c r="B70" i="2"/>
  <c r="B69" i="2"/>
  <c r="E70" i="1"/>
  <c r="B70" i="1"/>
  <c r="C72" i="6"/>
  <c r="C73" i="6"/>
  <c r="C74" i="6"/>
  <c r="C75" i="6"/>
  <c r="C76" i="6"/>
  <c r="C77" i="6"/>
  <c r="C78" i="6"/>
  <c r="C79" i="6"/>
  <c r="C80" i="6"/>
  <c r="C81" i="6"/>
  <c r="C82" i="6"/>
  <c r="C83" i="6"/>
  <c r="G82" i="6"/>
  <c r="B83" i="6"/>
  <c r="K69" i="7"/>
  <c r="L69" i="7"/>
  <c r="K70" i="7"/>
  <c r="L70" i="7"/>
  <c r="K71" i="7"/>
  <c r="L71" i="7"/>
  <c r="G71" i="7"/>
  <c r="H69" i="7"/>
  <c r="H70" i="7"/>
  <c r="B71" i="7"/>
  <c r="A71" i="7" s="1"/>
  <c r="B63" i="7"/>
  <c r="B64" i="7"/>
  <c r="B65" i="7"/>
  <c r="B66" i="7"/>
  <c r="B67" i="7"/>
  <c r="A67" i="7" s="1"/>
  <c r="B68" i="7"/>
  <c r="A68" i="7" s="1"/>
  <c r="B69" i="7"/>
  <c r="A69" i="7" s="1"/>
  <c r="B70" i="7"/>
  <c r="A70" i="7" s="1"/>
  <c r="B76" i="6"/>
  <c r="B77" i="6"/>
  <c r="B78" i="6"/>
  <c r="B79" i="6"/>
  <c r="B80" i="6"/>
  <c r="B81" i="6"/>
  <c r="B82" i="6"/>
  <c r="E68" i="1"/>
  <c r="E69" i="1"/>
  <c r="E69" i="7"/>
  <c r="E70" i="7"/>
  <c r="G70" i="7"/>
  <c r="G69" i="7"/>
  <c r="C70" i="3"/>
  <c r="C71" i="3"/>
  <c r="D68" i="2"/>
  <c r="E68" i="2"/>
  <c r="D69" i="2"/>
  <c r="E69" i="2"/>
  <c r="H82" i="6"/>
  <c r="H22" i="6"/>
  <c r="H81" i="6"/>
  <c r="G81" i="6"/>
  <c r="B68" i="2"/>
  <c r="B69" i="1"/>
  <c r="B68" i="1"/>
  <c r="E68" i="7"/>
  <c r="H68" i="7"/>
  <c r="K68" i="7"/>
  <c r="L68" i="7"/>
  <c r="G68" i="7"/>
  <c r="C69" i="3"/>
  <c r="D67" i="2"/>
  <c r="E67" i="2"/>
  <c r="B67" i="2"/>
  <c r="E67" i="1"/>
  <c r="B67" i="1"/>
  <c r="H80" i="6"/>
  <c r="H78" i="6"/>
  <c r="H79" i="6"/>
  <c r="G80" i="6"/>
  <c r="C68" i="3"/>
  <c r="E66" i="2"/>
  <c r="D66" i="2"/>
  <c r="B66" i="2"/>
  <c r="E66" i="1"/>
  <c r="B66" i="1"/>
  <c r="K67" i="7"/>
  <c r="K15" i="7"/>
  <c r="K14" i="7"/>
  <c r="K13" i="7"/>
  <c r="K2" i="7"/>
  <c r="H67" i="7"/>
  <c r="L67" i="7"/>
  <c r="G66" i="7"/>
  <c r="G67" i="7"/>
  <c r="E67" i="7"/>
  <c r="U12" i="6"/>
  <c r="U20" i="6" s="1"/>
  <c r="U13" i="6"/>
  <c r="U21" i="6" s="1"/>
  <c r="U14" i="6"/>
  <c r="U15" i="6"/>
  <c r="U23" i="6" s="1"/>
  <c r="U16" i="6"/>
  <c r="U17" i="6"/>
  <c r="U18" i="6"/>
  <c r="U26" i="6" s="1"/>
  <c r="U11" i="6"/>
  <c r="U19" i="6" s="1"/>
  <c r="U27" i="6" s="1"/>
  <c r="T8" i="6"/>
  <c r="T12" i="6" s="1"/>
  <c r="T16" i="6" s="1"/>
  <c r="T20" i="6" s="1"/>
  <c r="T24" i="6" s="1"/>
  <c r="T28" i="6" s="1"/>
  <c r="T9" i="6"/>
  <c r="T13" i="6" s="1"/>
  <c r="T17" i="6" s="1"/>
  <c r="T21" i="6" s="1"/>
  <c r="T25" i="6" s="1"/>
  <c r="T29" i="6" s="1"/>
  <c r="T10" i="6"/>
  <c r="T14" i="6" s="1"/>
  <c r="T18" i="6" s="1"/>
  <c r="T22" i="6" s="1"/>
  <c r="T26" i="6" s="1"/>
  <c r="T7" i="6"/>
  <c r="T11" i="6" s="1"/>
  <c r="A15" i="6"/>
  <c r="A27" i="6" s="1"/>
  <c r="A39" i="6" s="1"/>
  <c r="A51" i="6" s="1"/>
  <c r="A63" i="6" s="1"/>
  <c r="A75" i="6" s="1"/>
  <c r="A16" i="6"/>
  <c r="A28" i="6" s="1"/>
  <c r="A40" i="6" s="1"/>
  <c r="A52" i="6" s="1"/>
  <c r="A64" i="6" s="1"/>
  <c r="A76" i="6" s="1"/>
  <c r="A17" i="6"/>
  <c r="A29" i="6" s="1"/>
  <c r="A41" i="6" s="1"/>
  <c r="A53" i="6" s="1"/>
  <c r="A65" i="6" s="1"/>
  <c r="A77" i="6" s="1"/>
  <c r="A18" i="6"/>
  <c r="A30" i="6" s="1"/>
  <c r="A42" i="6" s="1"/>
  <c r="A54" i="6" s="1"/>
  <c r="A66" i="6" s="1"/>
  <c r="A78" i="6" s="1"/>
  <c r="A19" i="6"/>
  <c r="A31" i="6" s="1"/>
  <c r="A43" i="6" s="1"/>
  <c r="A55" i="6" s="1"/>
  <c r="A67" i="6" s="1"/>
  <c r="A79" i="6" s="1"/>
  <c r="A20" i="6"/>
  <c r="A32" i="6" s="1"/>
  <c r="A44" i="6" s="1"/>
  <c r="A56" i="6" s="1"/>
  <c r="A68" i="6" s="1"/>
  <c r="A80" i="6" s="1"/>
  <c r="A21" i="6"/>
  <c r="A33" i="6" s="1"/>
  <c r="A45" i="6" s="1"/>
  <c r="A57" i="6" s="1"/>
  <c r="A69" i="6" s="1"/>
  <c r="A81" i="6" s="1"/>
  <c r="A22" i="6"/>
  <c r="A34" i="6" s="1"/>
  <c r="A46" i="6" s="1"/>
  <c r="A58" i="6" s="1"/>
  <c r="A70" i="6" s="1"/>
  <c r="A82" i="6" s="1"/>
  <c r="A23" i="6"/>
  <c r="A35" i="6" s="1"/>
  <c r="A47" i="6" s="1"/>
  <c r="A59" i="6" s="1"/>
  <c r="A71" i="6" s="1"/>
  <c r="A83" i="6" s="1"/>
  <c r="A24" i="6"/>
  <c r="A36" i="6" s="1"/>
  <c r="A48" i="6" s="1"/>
  <c r="A60" i="6" s="1"/>
  <c r="A72" i="6" s="1"/>
  <c r="A25" i="6"/>
  <c r="A37" i="6" s="1"/>
  <c r="A49" i="6" s="1"/>
  <c r="A61" i="6" s="1"/>
  <c r="A73" i="6" s="1"/>
  <c r="A14" i="6"/>
  <c r="A26" i="6" s="1"/>
  <c r="A38" i="6" s="1"/>
  <c r="A50" i="6" s="1"/>
  <c r="A62" i="6" s="1"/>
  <c r="A74" i="6" s="1"/>
  <c r="G79" i="6"/>
  <c r="E65" i="1"/>
  <c r="B65" i="1"/>
  <c r="D65" i="2"/>
  <c r="E65" i="2"/>
  <c r="B65" i="2"/>
  <c r="C67" i="3"/>
  <c r="R8" i="6" l="1"/>
  <c r="R3" i="6"/>
  <c r="M71" i="7"/>
  <c r="M69" i="7"/>
  <c r="M70" i="7"/>
  <c r="M68" i="7"/>
  <c r="M67" i="7"/>
  <c r="U25" i="6"/>
  <c r="U29" i="6"/>
  <c r="U28" i="6"/>
  <c r="U22" i="6"/>
  <c r="T15" i="6"/>
  <c r="T19" i="6" s="1"/>
  <c r="U24" i="6"/>
  <c r="L66" i="7"/>
  <c r="K66" i="7"/>
  <c r="E66" i="7"/>
  <c r="H66" i="7"/>
  <c r="A66" i="7"/>
  <c r="H77" i="6"/>
  <c r="G78" i="6"/>
  <c r="G13" i="6"/>
  <c r="H15" i="6"/>
  <c r="H14" i="6"/>
  <c r="E63" i="1"/>
  <c r="E64" i="1"/>
  <c r="B64" i="1"/>
  <c r="B63" i="1"/>
  <c r="D63" i="2"/>
  <c r="E63" i="2"/>
  <c r="D64" i="2"/>
  <c r="E64" i="2"/>
  <c r="B64" i="2"/>
  <c r="B63" i="2"/>
  <c r="C66" i="3"/>
  <c r="T23" i="6" l="1"/>
  <c r="M66" i="7"/>
  <c r="K3" i="7"/>
  <c r="L3" i="7"/>
  <c r="K4" i="7"/>
  <c r="L4" i="7"/>
  <c r="K5" i="7"/>
  <c r="L5" i="7"/>
  <c r="K6" i="7"/>
  <c r="L6" i="7"/>
  <c r="K7" i="7"/>
  <c r="L7" i="7"/>
  <c r="K8" i="7"/>
  <c r="L8" i="7"/>
  <c r="K9" i="7"/>
  <c r="L9" i="7"/>
  <c r="K10" i="7"/>
  <c r="L10" i="7"/>
  <c r="K11" i="7"/>
  <c r="L11" i="7"/>
  <c r="K12" i="7"/>
  <c r="L12" i="7"/>
  <c r="L13" i="7"/>
  <c r="M13" i="7" s="1"/>
  <c r="L14" i="7"/>
  <c r="M14" i="7" s="1"/>
  <c r="L15" i="7"/>
  <c r="M15" i="7" s="1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L2" i="7"/>
  <c r="M2" i="7" s="1"/>
  <c r="E64" i="7"/>
  <c r="E65" i="7"/>
  <c r="G65" i="7"/>
  <c r="G64" i="7"/>
  <c r="G63" i="7"/>
  <c r="H64" i="7"/>
  <c r="H65" i="7"/>
  <c r="H63" i="7"/>
  <c r="A64" i="7"/>
  <c r="A63" i="7"/>
  <c r="A65" i="7"/>
  <c r="G77" i="6"/>
  <c r="E63" i="7"/>
  <c r="B3" i="7"/>
  <c r="D62" i="2"/>
  <c r="E62" i="2"/>
  <c r="E62" i="1"/>
  <c r="C64" i="3"/>
  <c r="C65" i="3"/>
  <c r="M50" i="7" l="1"/>
  <c r="M65" i="7"/>
  <c r="M60" i="7"/>
  <c r="M55" i="7"/>
  <c r="M45" i="7"/>
  <c r="M40" i="7"/>
  <c r="M35" i="7"/>
  <c r="M30" i="7"/>
  <c r="M25" i="7"/>
  <c r="M20" i="7"/>
  <c r="M10" i="7"/>
  <c r="M5" i="7"/>
  <c r="M61" i="7"/>
  <c r="M56" i="7"/>
  <c r="M51" i="7"/>
  <c r="M46" i="7"/>
  <c r="M41" i="7"/>
  <c r="M36" i="7"/>
  <c r="M26" i="7"/>
  <c r="M21" i="7"/>
  <c r="M16" i="7"/>
  <c r="M31" i="7"/>
  <c r="M9" i="7"/>
  <c r="M4" i="7"/>
  <c r="M3" i="7"/>
  <c r="M8" i="7"/>
  <c r="M59" i="7"/>
  <c r="M49" i="7"/>
  <c r="M39" i="7"/>
  <c r="M29" i="7"/>
  <c r="M19" i="7"/>
  <c r="M12" i="7"/>
  <c r="M64" i="7"/>
  <c r="M54" i="7"/>
  <c r="M44" i="7"/>
  <c r="M34" i="7"/>
  <c r="M24" i="7"/>
  <c r="M7" i="7"/>
  <c r="M63" i="7"/>
  <c r="M58" i="7"/>
  <c r="M53" i="7"/>
  <c r="M48" i="7"/>
  <c r="M43" i="7"/>
  <c r="M38" i="7"/>
  <c r="M33" i="7"/>
  <c r="M28" i="7"/>
  <c r="M23" i="7"/>
  <c r="M18" i="7"/>
  <c r="M11" i="7"/>
  <c r="M6" i="7"/>
  <c r="M62" i="7"/>
  <c r="M57" i="7"/>
  <c r="M52" i="7"/>
  <c r="M47" i="7"/>
  <c r="M42" i="7"/>
  <c r="M37" i="7"/>
  <c r="M32" i="7"/>
  <c r="M27" i="7"/>
  <c r="M22" i="7"/>
  <c r="M17" i="7"/>
  <c r="T27" i="6"/>
  <c r="H76" i="6"/>
  <c r="H75" i="6"/>
  <c r="G75" i="6"/>
  <c r="G76" i="6"/>
  <c r="H74" i="6"/>
  <c r="B75" i="6"/>
  <c r="C53" i="3"/>
  <c r="C54" i="3"/>
  <c r="C55" i="3"/>
  <c r="C56" i="3"/>
  <c r="C57" i="3"/>
  <c r="C58" i="3"/>
  <c r="C59" i="3"/>
  <c r="C60" i="3"/>
  <c r="C61" i="3"/>
  <c r="C62" i="3"/>
  <c r="C63" i="3"/>
  <c r="D61" i="2"/>
  <c r="H62" i="7"/>
  <c r="H61" i="7"/>
  <c r="G61" i="7"/>
  <c r="G62" i="7"/>
  <c r="G60" i="7"/>
  <c r="E61" i="7"/>
  <c r="E62" i="7"/>
  <c r="B61" i="7"/>
  <c r="A61" i="7" s="1"/>
  <c r="B62" i="7"/>
  <c r="A62" i="7" s="1"/>
  <c r="B72" i="6"/>
  <c r="B73" i="6"/>
  <c r="B74" i="6"/>
  <c r="H73" i="6"/>
  <c r="G73" i="6"/>
  <c r="G72" i="6"/>
  <c r="G74" i="6" l="1"/>
  <c r="E61" i="2"/>
  <c r="E58" i="1"/>
  <c r="E61" i="1"/>
  <c r="H60" i="7"/>
  <c r="E60" i="7"/>
  <c r="B60" i="7"/>
  <c r="A60" i="7" s="1"/>
  <c r="H59" i="7"/>
  <c r="G59" i="7"/>
  <c r="E59" i="7"/>
  <c r="B59" i="7"/>
  <c r="A59" i="7" s="1"/>
  <c r="H58" i="7"/>
  <c r="G58" i="7"/>
  <c r="E58" i="7"/>
  <c r="F70" i="7" s="1"/>
  <c r="B58" i="7"/>
  <c r="A58" i="7" s="1"/>
  <c r="H57" i="7"/>
  <c r="G57" i="7"/>
  <c r="E57" i="7"/>
  <c r="F69" i="7" s="1"/>
  <c r="B57" i="7"/>
  <c r="A57" i="7" s="1"/>
  <c r="H56" i="7"/>
  <c r="G56" i="7"/>
  <c r="E56" i="7"/>
  <c r="F68" i="7" s="1"/>
  <c r="B56" i="7"/>
  <c r="A56" i="7" s="1"/>
  <c r="H55" i="7"/>
  <c r="G55" i="7"/>
  <c r="E55" i="7"/>
  <c r="F67" i="7" s="1"/>
  <c r="B55" i="7"/>
  <c r="A55" i="7" s="1"/>
  <c r="H54" i="7"/>
  <c r="G54" i="7"/>
  <c r="E54" i="7"/>
  <c r="F66" i="7" s="1"/>
  <c r="B54" i="7"/>
  <c r="A54" i="7" s="1"/>
  <c r="H53" i="7"/>
  <c r="G53" i="7"/>
  <c r="E53" i="7"/>
  <c r="F65" i="7" s="1"/>
  <c r="B53" i="7"/>
  <c r="A53" i="7" s="1"/>
  <c r="H52" i="7"/>
  <c r="G52" i="7"/>
  <c r="E52" i="7"/>
  <c r="F64" i="7" s="1"/>
  <c r="B52" i="7"/>
  <c r="A52" i="7" s="1"/>
  <c r="H51" i="7"/>
  <c r="G51" i="7"/>
  <c r="E51" i="7"/>
  <c r="F63" i="7" s="1"/>
  <c r="B51" i="7"/>
  <c r="A51" i="7" s="1"/>
  <c r="H50" i="7"/>
  <c r="G50" i="7"/>
  <c r="E50" i="7"/>
  <c r="B50" i="7"/>
  <c r="A50" i="7" s="1"/>
  <c r="H49" i="7"/>
  <c r="G49" i="7"/>
  <c r="E49" i="7"/>
  <c r="B49" i="7"/>
  <c r="A49" i="7" s="1"/>
  <c r="H48" i="7"/>
  <c r="G48" i="7"/>
  <c r="E48" i="7"/>
  <c r="B48" i="7"/>
  <c r="A48" i="7" s="1"/>
  <c r="H47" i="7"/>
  <c r="G47" i="7"/>
  <c r="E47" i="7"/>
  <c r="B47" i="7"/>
  <c r="A47" i="7" s="1"/>
  <c r="H46" i="7"/>
  <c r="G46" i="7"/>
  <c r="E46" i="7"/>
  <c r="B46" i="7"/>
  <c r="A46" i="7" s="1"/>
  <c r="H45" i="7"/>
  <c r="G45" i="7"/>
  <c r="E45" i="7"/>
  <c r="B45" i="7"/>
  <c r="A45" i="7" s="1"/>
  <c r="H44" i="7"/>
  <c r="G44" i="7"/>
  <c r="E44" i="7"/>
  <c r="B44" i="7"/>
  <c r="A44" i="7" s="1"/>
  <c r="H43" i="7"/>
  <c r="G43" i="7"/>
  <c r="E43" i="7"/>
  <c r="B43" i="7"/>
  <c r="A43" i="7" s="1"/>
  <c r="H42" i="7"/>
  <c r="G42" i="7"/>
  <c r="E42" i="7"/>
  <c r="B42" i="7"/>
  <c r="A42" i="7" s="1"/>
  <c r="H41" i="7"/>
  <c r="G41" i="7"/>
  <c r="E41" i="7"/>
  <c r="B41" i="7"/>
  <c r="A41" i="7" s="1"/>
  <c r="H40" i="7"/>
  <c r="G40" i="7"/>
  <c r="E40" i="7"/>
  <c r="B40" i="7"/>
  <c r="A40" i="7" s="1"/>
  <c r="H39" i="7"/>
  <c r="G39" i="7"/>
  <c r="E39" i="7"/>
  <c r="B39" i="7"/>
  <c r="A39" i="7" s="1"/>
  <c r="H38" i="7"/>
  <c r="G38" i="7"/>
  <c r="E38" i="7"/>
  <c r="B38" i="7"/>
  <c r="A38" i="7" s="1"/>
  <c r="H37" i="7"/>
  <c r="G37" i="7"/>
  <c r="E37" i="7"/>
  <c r="B37" i="7"/>
  <c r="A37" i="7" s="1"/>
  <c r="H36" i="7"/>
  <c r="G36" i="7"/>
  <c r="E36" i="7"/>
  <c r="B36" i="7"/>
  <c r="A36" i="7" s="1"/>
  <c r="H35" i="7"/>
  <c r="G35" i="7"/>
  <c r="E35" i="7"/>
  <c r="B35" i="7"/>
  <c r="A35" i="7" s="1"/>
  <c r="H34" i="7"/>
  <c r="G34" i="7"/>
  <c r="E34" i="7"/>
  <c r="B34" i="7"/>
  <c r="A34" i="7" s="1"/>
  <c r="H33" i="7"/>
  <c r="G33" i="7"/>
  <c r="E33" i="7"/>
  <c r="B33" i="7"/>
  <c r="A33" i="7" s="1"/>
  <c r="H32" i="7"/>
  <c r="G32" i="7"/>
  <c r="E32" i="7"/>
  <c r="B32" i="7"/>
  <c r="A32" i="7" s="1"/>
  <c r="H31" i="7"/>
  <c r="G31" i="7"/>
  <c r="E31" i="7"/>
  <c r="B31" i="7"/>
  <c r="A31" i="7" s="1"/>
  <c r="H30" i="7"/>
  <c r="G30" i="7"/>
  <c r="E30" i="7"/>
  <c r="B30" i="7"/>
  <c r="A30" i="7" s="1"/>
  <c r="H29" i="7"/>
  <c r="G29" i="7"/>
  <c r="E29" i="7"/>
  <c r="B29" i="7"/>
  <c r="A29" i="7" s="1"/>
  <c r="H28" i="7"/>
  <c r="G28" i="7"/>
  <c r="E28" i="7"/>
  <c r="B28" i="7"/>
  <c r="A28" i="7" s="1"/>
  <c r="H27" i="7"/>
  <c r="G27" i="7"/>
  <c r="E27" i="7"/>
  <c r="B27" i="7"/>
  <c r="A27" i="7" s="1"/>
  <c r="H26" i="7"/>
  <c r="G26" i="7"/>
  <c r="E26" i="7"/>
  <c r="B26" i="7"/>
  <c r="A26" i="7" s="1"/>
  <c r="H25" i="7"/>
  <c r="G25" i="7"/>
  <c r="E25" i="7"/>
  <c r="B25" i="7"/>
  <c r="A25" i="7" s="1"/>
  <c r="H24" i="7"/>
  <c r="G24" i="7"/>
  <c r="E24" i="7"/>
  <c r="B24" i="7"/>
  <c r="A24" i="7" s="1"/>
  <c r="H23" i="7"/>
  <c r="G23" i="7"/>
  <c r="E23" i="7"/>
  <c r="B23" i="7"/>
  <c r="A23" i="7" s="1"/>
  <c r="H22" i="7"/>
  <c r="G22" i="7"/>
  <c r="E22" i="7"/>
  <c r="B22" i="7"/>
  <c r="A22" i="7" s="1"/>
  <c r="H21" i="7"/>
  <c r="G21" i="7"/>
  <c r="E21" i="7"/>
  <c r="B21" i="7"/>
  <c r="A21" i="7" s="1"/>
  <c r="H20" i="7"/>
  <c r="G20" i="7"/>
  <c r="E20" i="7"/>
  <c r="B20" i="7"/>
  <c r="A20" i="7" s="1"/>
  <c r="H19" i="7"/>
  <c r="G19" i="7"/>
  <c r="E19" i="7"/>
  <c r="B19" i="7"/>
  <c r="A19" i="7" s="1"/>
  <c r="H18" i="7"/>
  <c r="G18" i="7"/>
  <c r="E18" i="7"/>
  <c r="B18" i="7"/>
  <c r="A18" i="7" s="1"/>
  <c r="H17" i="7"/>
  <c r="G17" i="7"/>
  <c r="E17" i="7"/>
  <c r="B17" i="7"/>
  <c r="A17" i="7" s="1"/>
  <c r="H16" i="7"/>
  <c r="G16" i="7"/>
  <c r="E16" i="7"/>
  <c r="B16" i="7"/>
  <c r="A16" i="7" s="1"/>
  <c r="H15" i="7"/>
  <c r="G15" i="7"/>
  <c r="E15" i="7"/>
  <c r="B15" i="7"/>
  <c r="A15" i="7" s="1"/>
  <c r="H14" i="7"/>
  <c r="G14" i="7"/>
  <c r="E14" i="7"/>
  <c r="B14" i="7"/>
  <c r="A14" i="7" s="1"/>
  <c r="H13" i="7"/>
  <c r="G13" i="7"/>
  <c r="E13" i="7"/>
  <c r="B13" i="7"/>
  <c r="A13" i="7" s="1"/>
  <c r="E12" i="7"/>
  <c r="B12" i="7"/>
  <c r="A12" i="7" s="1"/>
  <c r="E11" i="7"/>
  <c r="B11" i="7"/>
  <c r="A11" i="7" s="1"/>
  <c r="E10" i="7"/>
  <c r="B10" i="7"/>
  <c r="A10" i="7" s="1"/>
  <c r="E9" i="7"/>
  <c r="B9" i="7"/>
  <c r="A9" i="7" s="1"/>
  <c r="E8" i="7"/>
  <c r="B8" i="7"/>
  <c r="A8" i="7" s="1"/>
  <c r="E7" i="7"/>
  <c r="B7" i="7"/>
  <c r="A7" i="7" s="1"/>
  <c r="E6" i="7"/>
  <c r="B6" i="7"/>
  <c r="A6" i="7" s="1"/>
  <c r="E5" i="7"/>
  <c r="B5" i="7"/>
  <c r="A5" i="7" s="1"/>
  <c r="E4" i="7"/>
  <c r="B4" i="7"/>
  <c r="A4" i="7" s="1"/>
  <c r="E3" i="7"/>
  <c r="A3" i="7"/>
  <c r="E2" i="7"/>
  <c r="B2" i="7"/>
  <c r="A2" i="7" s="1"/>
  <c r="H72" i="6"/>
  <c r="H71" i="6"/>
  <c r="G71" i="6"/>
  <c r="I83" i="6" s="1"/>
  <c r="C71" i="6"/>
  <c r="B71" i="6"/>
  <c r="H70" i="6"/>
  <c r="G70" i="6"/>
  <c r="I82" i="6" s="1"/>
  <c r="C70" i="6"/>
  <c r="B70" i="6"/>
  <c r="H69" i="6"/>
  <c r="G69" i="6"/>
  <c r="I81" i="6" s="1"/>
  <c r="C69" i="6"/>
  <c r="B69" i="6"/>
  <c r="H68" i="6"/>
  <c r="G68" i="6"/>
  <c r="C68" i="6"/>
  <c r="B68" i="6"/>
  <c r="H67" i="6"/>
  <c r="G67" i="6"/>
  <c r="C67" i="6"/>
  <c r="B67" i="6"/>
  <c r="H66" i="6"/>
  <c r="G66" i="6"/>
  <c r="C66" i="6"/>
  <c r="B66" i="6"/>
  <c r="H65" i="6"/>
  <c r="G65" i="6"/>
  <c r="C65" i="6"/>
  <c r="B65" i="6"/>
  <c r="H64" i="6"/>
  <c r="G64" i="6"/>
  <c r="C64" i="6"/>
  <c r="B64" i="6"/>
  <c r="H63" i="6"/>
  <c r="G63" i="6"/>
  <c r="C63" i="6"/>
  <c r="B63" i="6"/>
  <c r="H62" i="6"/>
  <c r="G62" i="6"/>
  <c r="C62" i="6"/>
  <c r="B62" i="6"/>
  <c r="H61" i="6"/>
  <c r="G61" i="6"/>
  <c r="C61" i="6"/>
  <c r="B61" i="6"/>
  <c r="H60" i="6"/>
  <c r="G60" i="6"/>
  <c r="C60" i="6"/>
  <c r="B60" i="6"/>
  <c r="H59" i="6"/>
  <c r="G59" i="6"/>
  <c r="C59" i="6"/>
  <c r="B59" i="6"/>
  <c r="H58" i="6"/>
  <c r="G58" i="6"/>
  <c r="C58" i="6"/>
  <c r="B58" i="6"/>
  <c r="H57" i="6"/>
  <c r="G57" i="6"/>
  <c r="C57" i="6"/>
  <c r="B57" i="6"/>
  <c r="H56" i="6"/>
  <c r="G56" i="6"/>
  <c r="C56" i="6"/>
  <c r="B56" i="6"/>
  <c r="H55" i="6"/>
  <c r="G55" i="6"/>
  <c r="C55" i="6"/>
  <c r="B55" i="6"/>
  <c r="H54" i="6"/>
  <c r="G54" i="6"/>
  <c r="C54" i="6"/>
  <c r="B54" i="6"/>
  <c r="H53" i="6"/>
  <c r="G53" i="6"/>
  <c r="C53" i="6"/>
  <c r="B53" i="6"/>
  <c r="H52" i="6"/>
  <c r="G52" i="6"/>
  <c r="C52" i="6"/>
  <c r="B52" i="6"/>
  <c r="H51" i="6"/>
  <c r="G51" i="6"/>
  <c r="C51" i="6"/>
  <c r="B51" i="6"/>
  <c r="H50" i="6"/>
  <c r="G50" i="6"/>
  <c r="C50" i="6"/>
  <c r="B50" i="6"/>
  <c r="H49" i="6"/>
  <c r="G49" i="6"/>
  <c r="C49" i="6"/>
  <c r="B49" i="6"/>
  <c r="H48" i="6"/>
  <c r="G48" i="6"/>
  <c r="C48" i="6"/>
  <c r="B48" i="6"/>
  <c r="H47" i="6"/>
  <c r="G47" i="6"/>
  <c r="C47" i="6"/>
  <c r="B47" i="6"/>
  <c r="H46" i="6"/>
  <c r="G46" i="6"/>
  <c r="C46" i="6"/>
  <c r="B46" i="6"/>
  <c r="H45" i="6"/>
  <c r="G45" i="6"/>
  <c r="C45" i="6"/>
  <c r="B45" i="6"/>
  <c r="H44" i="6"/>
  <c r="G44" i="6"/>
  <c r="C44" i="6"/>
  <c r="B44" i="6"/>
  <c r="H43" i="6"/>
  <c r="G43" i="6"/>
  <c r="C43" i="6"/>
  <c r="B43" i="6"/>
  <c r="H42" i="6"/>
  <c r="G42" i="6"/>
  <c r="C42" i="6"/>
  <c r="B42" i="6"/>
  <c r="H41" i="6"/>
  <c r="G41" i="6"/>
  <c r="C41" i="6"/>
  <c r="B41" i="6"/>
  <c r="H40" i="6"/>
  <c r="G40" i="6"/>
  <c r="C40" i="6"/>
  <c r="B40" i="6"/>
  <c r="G39" i="6"/>
  <c r="C39" i="6"/>
  <c r="B39" i="6"/>
  <c r="H38" i="6"/>
  <c r="G38" i="6"/>
  <c r="C38" i="6"/>
  <c r="B38" i="6"/>
  <c r="H37" i="6"/>
  <c r="G37" i="6"/>
  <c r="C37" i="6"/>
  <c r="B37" i="6"/>
  <c r="H36" i="6"/>
  <c r="G36" i="6"/>
  <c r="C36" i="6"/>
  <c r="B36" i="6"/>
  <c r="H35" i="6"/>
  <c r="G35" i="6"/>
  <c r="C35" i="6"/>
  <c r="B35" i="6"/>
  <c r="H34" i="6"/>
  <c r="G34" i="6"/>
  <c r="C34" i="6"/>
  <c r="B34" i="6"/>
  <c r="H33" i="6"/>
  <c r="G33" i="6"/>
  <c r="C33" i="6"/>
  <c r="B33" i="6"/>
  <c r="H32" i="6"/>
  <c r="G32" i="6"/>
  <c r="C32" i="6"/>
  <c r="B32" i="6"/>
  <c r="H31" i="6"/>
  <c r="G31" i="6"/>
  <c r="C31" i="6"/>
  <c r="B31" i="6"/>
  <c r="H30" i="6"/>
  <c r="G30" i="6"/>
  <c r="C30" i="6"/>
  <c r="B30" i="6"/>
  <c r="H29" i="6"/>
  <c r="G29" i="6"/>
  <c r="C29" i="6"/>
  <c r="B29" i="6"/>
  <c r="H28" i="6"/>
  <c r="G28" i="6"/>
  <c r="C28" i="6"/>
  <c r="B28" i="6"/>
  <c r="H27" i="6"/>
  <c r="G27" i="6"/>
  <c r="C27" i="6"/>
  <c r="B27" i="6"/>
  <c r="H26" i="6"/>
  <c r="G26" i="6"/>
  <c r="C26" i="6"/>
  <c r="B26" i="6"/>
  <c r="H25" i="6"/>
  <c r="G25" i="6"/>
  <c r="I25" i="6" s="1"/>
  <c r="C25" i="6"/>
  <c r="B25" i="6"/>
  <c r="H24" i="6"/>
  <c r="G24" i="6"/>
  <c r="C24" i="6"/>
  <c r="B24" i="6"/>
  <c r="H23" i="6"/>
  <c r="G23" i="6"/>
  <c r="C23" i="6"/>
  <c r="B23" i="6"/>
  <c r="G22" i="6"/>
  <c r="C22" i="6"/>
  <c r="B22" i="6"/>
  <c r="H21" i="6"/>
  <c r="G21" i="6"/>
  <c r="C21" i="6"/>
  <c r="B21" i="6"/>
  <c r="H20" i="6"/>
  <c r="G20" i="6"/>
  <c r="C20" i="6"/>
  <c r="B20" i="6"/>
  <c r="H19" i="6"/>
  <c r="G19" i="6"/>
  <c r="C19" i="6"/>
  <c r="B19" i="6"/>
  <c r="H18" i="6"/>
  <c r="G18" i="6"/>
  <c r="C18" i="6"/>
  <c r="B18" i="6"/>
  <c r="H17" i="6"/>
  <c r="G17" i="6"/>
  <c r="C17" i="6"/>
  <c r="B17" i="6"/>
  <c r="H16" i="6"/>
  <c r="G16" i="6"/>
  <c r="C16" i="6"/>
  <c r="B16" i="6"/>
  <c r="G15" i="6"/>
  <c r="C15" i="6"/>
  <c r="B15" i="6"/>
  <c r="G14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O3" i="6"/>
  <c r="C3" i="6"/>
  <c r="B3" i="6"/>
  <c r="C2" i="6"/>
  <c r="B2" i="6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D13" i="2"/>
  <c r="D12" i="2"/>
  <c r="D11" i="2"/>
  <c r="D10" i="2"/>
  <c r="D9" i="2"/>
  <c r="D8" i="2"/>
  <c r="D7" i="2"/>
  <c r="D6" i="2"/>
  <c r="D5" i="2"/>
  <c r="D4" i="2"/>
  <c r="D3" i="2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P3" i="7" l="1"/>
  <c r="P4" i="7"/>
  <c r="P5" i="7"/>
  <c r="Q6" i="7"/>
  <c r="P2" i="7"/>
  <c r="F42" i="7"/>
  <c r="F27" i="7"/>
  <c r="F50" i="7"/>
  <c r="F60" i="7"/>
  <c r="K28" i="6"/>
  <c r="K38" i="6"/>
  <c r="K43" i="6"/>
  <c r="K48" i="6"/>
  <c r="K53" i="6"/>
  <c r="K58" i="6"/>
  <c r="K63" i="6"/>
  <c r="F31" i="7"/>
  <c r="F18" i="7"/>
  <c r="K30" i="6"/>
  <c r="I35" i="6"/>
  <c r="K35" i="6"/>
  <c r="K40" i="6"/>
  <c r="K45" i="6"/>
  <c r="K50" i="6"/>
  <c r="K55" i="6"/>
  <c r="K60" i="6"/>
  <c r="K65" i="6"/>
  <c r="K77" i="6"/>
  <c r="I70" i="6"/>
  <c r="K70" i="6"/>
  <c r="F28" i="7"/>
  <c r="V6" i="6"/>
  <c r="V26" i="6"/>
  <c r="V18" i="6"/>
  <c r="V14" i="6"/>
  <c r="V10" i="6"/>
  <c r="V22" i="6"/>
  <c r="K80" i="6"/>
  <c r="I80" i="6"/>
  <c r="K68" i="6"/>
  <c r="V7" i="6"/>
  <c r="V3" i="6"/>
  <c r="V11" i="6"/>
  <c r="V19" i="6"/>
  <c r="V15" i="6"/>
  <c r="V23" i="6"/>
  <c r="K74" i="6"/>
  <c r="K26" i="6"/>
  <c r="I31" i="6"/>
  <c r="K31" i="6"/>
  <c r="K36" i="6"/>
  <c r="K41" i="6"/>
  <c r="K46" i="6"/>
  <c r="I51" i="6"/>
  <c r="K51" i="6"/>
  <c r="K56" i="6"/>
  <c r="K61" i="6"/>
  <c r="K66" i="6"/>
  <c r="K78" i="6"/>
  <c r="K71" i="6"/>
  <c r="F22" i="7"/>
  <c r="V27" i="6"/>
  <c r="F16" i="7"/>
  <c r="V5" i="6"/>
  <c r="V13" i="6"/>
  <c r="V9" i="6"/>
  <c r="V21" i="6"/>
  <c r="V17" i="6"/>
  <c r="V25" i="6"/>
  <c r="V29" i="6"/>
  <c r="I29" i="6"/>
  <c r="K29" i="6"/>
  <c r="K34" i="6"/>
  <c r="K39" i="6"/>
  <c r="K44" i="6"/>
  <c r="K49" i="6"/>
  <c r="K54" i="6"/>
  <c r="K59" i="6"/>
  <c r="K64" i="6"/>
  <c r="K69" i="6"/>
  <c r="F57" i="7"/>
  <c r="K73" i="6"/>
  <c r="K72" i="6"/>
  <c r="I33" i="6"/>
  <c r="K33" i="6"/>
  <c r="I27" i="6"/>
  <c r="K27" i="6"/>
  <c r="K32" i="6"/>
  <c r="I37" i="6"/>
  <c r="K37" i="6"/>
  <c r="K42" i="6"/>
  <c r="K47" i="6"/>
  <c r="K52" i="6"/>
  <c r="K57" i="6"/>
  <c r="K62" i="6"/>
  <c r="K67" i="6"/>
  <c r="K79" i="6"/>
  <c r="K75" i="6"/>
  <c r="V4" i="6"/>
  <c r="V12" i="6"/>
  <c r="V8" i="6"/>
  <c r="V16" i="6"/>
  <c r="V20" i="6"/>
  <c r="V28" i="6"/>
  <c r="V24" i="6"/>
  <c r="K76" i="6"/>
  <c r="I43" i="6"/>
  <c r="I63" i="6"/>
  <c r="I55" i="6"/>
  <c r="I65" i="6"/>
  <c r="I77" i="6"/>
  <c r="I39" i="6"/>
  <c r="I57" i="6"/>
  <c r="I41" i="6"/>
  <c r="I74" i="6"/>
  <c r="I45" i="6"/>
  <c r="I61" i="6"/>
  <c r="I26" i="6"/>
  <c r="I28" i="6"/>
  <c r="I30" i="6"/>
  <c r="I32" i="6"/>
  <c r="I34" i="6"/>
  <c r="I36" i="6"/>
  <c r="I38" i="6"/>
  <c r="I40" i="6"/>
  <c r="I42" i="6"/>
  <c r="I44" i="6"/>
  <c r="I46" i="6"/>
  <c r="I48" i="6"/>
  <c r="I50" i="6"/>
  <c r="I52" i="6"/>
  <c r="I54" i="6"/>
  <c r="I56" i="6"/>
  <c r="I58" i="6"/>
  <c r="I60" i="6"/>
  <c r="I62" i="6"/>
  <c r="I64" i="6"/>
  <c r="I66" i="6"/>
  <c r="I78" i="6"/>
  <c r="I68" i="6"/>
  <c r="I72" i="6"/>
  <c r="I53" i="6"/>
  <c r="I79" i="6"/>
  <c r="I67" i="6"/>
  <c r="I75" i="6"/>
  <c r="I47" i="6"/>
  <c r="I59" i="6"/>
  <c r="I76" i="6"/>
  <c r="I49" i="6"/>
  <c r="I69" i="6"/>
  <c r="I71" i="6"/>
  <c r="I73" i="6"/>
  <c r="O4" i="6"/>
  <c r="F33" i="7"/>
  <c r="F43" i="7"/>
  <c r="F26" i="7"/>
  <c r="F47" i="7"/>
  <c r="F36" i="7"/>
  <c r="F41" i="7"/>
  <c r="F46" i="7"/>
  <c r="F39" i="7"/>
  <c r="F23" i="7"/>
  <c r="F19" i="7"/>
  <c r="F48" i="7"/>
  <c r="F55" i="7"/>
  <c r="F53" i="7"/>
  <c r="F58" i="7"/>
  <c r="F21" i="7"/>
  <c r="F29" i="7"/>
  <c r="F52" i="7"/>
  <c r="F49" i="7"/>
  <c r="F51" i="7"/>
  <c r="F24" i="7"/>
  <c r="F17" i="7"/>
  <c r="F32" i="7"/>
  <c r="F56" i="7"/>
  <c r="F44" i="7"/>
  <c r="F37" i="7"/>
  <c r="F34" i="7"/>
  <c r="F38" i="7"/>
  <c r="F45" i="7"/>
  <c r="F61" i="7"/>
  <c r="F14" i="7"/>
  <c r="F54" i="7"/>
  <c r="F59" i="7"/>
  <c r="F62" i="7"/>
  <c r="F15" i="7"/>
  <c r="F20" i="7"/>
  <c r="F25" i="7"/>
  <c r="F30" i="7"/>
  <c r="F35" i="7"/>
  <c r="F40" i="7"/>
  <c r="R4" i="6" l="1"/>
  <c r="O5" i="6"/>
  <c r="W27" i="6"/>
  <c r="W26" i="6"/>
  <c r="W24" i="6"/>
  <c r="W19" i="6"/>
  <c r="W18" i="6"/>
  <c r="W21" i="6"/>
  <c r="W8" i="6"/>
  <c r="W9" i="6"/>
  <c r="W23" i="6"/>
  <c r="W10" i="6"/>
  <c r="W12" i="6"/>
  <c r="W13" i="6"/>
  <c r="W15" i="6"/>
  <c r="W14" i="6"/>
  <c r="W11" i="6"/>
  <c r="W7" i="6"/>
  <c r="W28" i="6"/>
  <c r="W25" i="6"/>
  <c r="W20" i="6"/>
  <c r="W17" i="6"/>
  <c r="W16" i="6"/>
  <c r="W22" i="6"/>
  <c r="Q5" i="7"/>
  <c r="Q4" i="7"/>
  <c r="O6" i="6" l="1"/>
  <c r="O7" i="6" s="1"/>
  <c r="R5" i="6"/>
  <c r="R6" i="6" l="1"/>
  <c r="R7" i="6" l="1"/>
</calcChain>
</file>

<file path=xl/sharedStrings.xml><?xml version="1.0" encoding="utf-8"?>
<sst xmlns="http://schemas.openxmlformats.org/spreadsheetml/2006/main" count="262" uniqueCount="53">
  <si>
    <t>Ocupado INE</t>
  </si>
  <si>
    <t>Búsqueda CIES</t>
  </si>
  <si>
    <t>Dic - Feb</t>
  </si>
  <si>
    <t>Ene - Mar</t>
  </si>
  <si>
    <t>Feb - Abr</t>
  </si>
  <si>
    <t>Mar - May</t>
  </si>
  <si>
    <t>Abr - Jun</t>
  </si>
  <si>
    <t>May - Jul</t>
  </si>
  <si>
    <t>Jun - Ago</t>
  </si>
  <si>
    <t>Jul - Sep</t>
  </si>
  <si>
    <t>Ago - Oct</t>
  </si>
  <si>
    <t>Sep - Nov</t>
  </si>
  <si>
    <t>Oct - Dic</t>
  </si>
  <si>
    <t>Nov - Ene</t>
  </si>
  <si>
    <t>Cesantes google</t>
  </si>
  <si>
    <t>Indice CIES</t>
  </si>
  <si>
    <t>jun.2022</t>
  </si>
  <si>
    <t>jul.2022</t>
  </si>
  <si>
    <t>ago.2022</t>
  </si>
  <si>
    <t>nov.2022</t>
  </si>
  <si>
    <t>dic.2022</t>
  </si>
  <si>
    <t>mar.2023</t>
  </si>
  <si>
    <t>jul.2023</t>
  </si>
  <si>
    <t>ago.2023</t>
  </si>
  <si>
    <t>sep.2023</t>
  </si>
  <si>
    <t>mes</t>
  </si>
  <si>
    <t>año</t>
  </si>
  <si>
    <t>Disolucion empresas (programa feb 23)</t>
  </si>
  <si>
    <t>Creación de empresas</t>
  </si>
  <si>
    <t>Suma creación de mpresas 12 meses</t>
  </si>
  <si>
    <t>Creación de empresa</t>
  </si>
  <si>
    <t>Boletines</t>
  </si>
  <si>
    <t>Promedio Movil</t>
  </si>
  <si>
    <t>Crecimiento</t>
  </si>
  <si>
    <t>Boletines base 100</t>
  </si>
  <si>
    <t>Personas</t>
  </si>
  <si>
    <t>Empresas</t>
  </si>
  <si>
    <t>Boletines concursales</t>
  </si>
  <si>
    <t>Estimación sin todos los datos del mes</t>
  </si>
  <si>
    <t>dic-feb</t>
  </si>
  <si>
    <t>Personas Base 100 en 2019</t>
  </si>
  <si>
    <t>Empresas base 100 en 2019</t>
  </si>
  <si>
    <t>Empresas creadas</t>
  </si>
  <si>
    <t>Crecimiento trimestral</t>
  </si>
  <si>
    <t>Variacion promedio movil</t>
  </si>
  <si>
    <t>Año</t>
  </si>
  <si>
    <t>Trimestre</t>
  </si>
  <si>
    <t>Empresa en septiembre</t>
  </si>
  <si>
    <t>Variación ene-sep</t>
  </si>
  <si>
    <t>PET</t>
  </si>
  <si>
    <t>Ocup</t>
  </si>
  <si>
    <t>Desocup</t>
  </si>
  <si>
    <t>Inactiva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</si>
</sst>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* #,##0.00_-;\-* #,##0.00_-;_-* &quot;-&quot;_-;_-@"/>
    <numFmt numFmtId="166" formatCode="0.0"/>
    <numFmt numFmtId="167" formatCode="_-* #,##0.0_-;\-* #,##0.0_-;_-* &quot;-&quot;_-;_-@"/>
    <numFmt numFmtId="168" formatCode="mmm\.yyyy"/>
    <numFmt numFmtId="169" formatCode="_-* #,##0_-;\-* #,##0_-;_-* &quot;-&quot;_-;_-@"/>
    <numFmt numFmtId="170" formatCode="#,##0.0"/>
    <numFmt numFmtId="171" formatCode="0.0%"/>
    <numFmt numFmtId="172" formatCode="#,##0.0_ ;\-#,##0.0\ "/>
    <numFmt numFmtId="173" formatCode="#,##0_ ;\-#,##0\ "/>
    <numFmt numFmtId="174" formatCode="#,##0.0000_ ;\-#,##0.0000\ "/>
    <numFmt numFmtId="175" formatCode="&quot;$&quot;\ #,##0"/>
    <numFmt numFmtId="176" formatCode="_-* #,##0.0_-;\-* #,##0.0_-;_-* &quot;-&quot;_-;_-@_-"/>
    <numFmt numFmtId="177" formatCode="_ * #,##0.0_ ;_ * \-#,##0.0_ ;_ * &quot;-&quot;?_ ;_ @_ "/>
  </numFmts>
  <fonts count="2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 style="thin">
        <color auto="1"/>
      </diagonal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9">
    <xf numFmtId="0" fontId="0" fillId="0" borderId="0" xfId="0"/>
    <xf numFmtId="0" fontId="10" fillId="0" borderId="0" xfId="0" applyFont="1" applyAlignment="1">
      <alignment horizontal="center"/>
    </xf>
    <xf numFmtId="0" fontId="11" fillId="0" borderId="0" xfId="0" applyFont="1"/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4" fontId="12" fillId="2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166" fontId="10" fillId="0" borderId="0" xfId="0" applyNumberFormat="1" applyFont="1" applyAlignment="1">
      <alignment horizontal="center"/>
    </xf>
    <xf numFmtId="167" fontId="10" fillId="0" borderId="0" xfId="0" applyNumberFormat="1" applyFont="1"/>
    <xf numFmtId="168" fontId="10" fillId="0" borderId="5" xfId="0" applyNumberFormat="1" applyFont="1" applyBorder="1" applyAlignment="1">
      <alignment horizontal="center"/>
    </xf>
    <xf numFmtId="169" fontId="10" fillId="0" borderId="0" xfId="0" applyNumberFormat="1" applyFont="1"/>
    <xf numFmtId="168" fontId="10" fillId="0" borderId="6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70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73" fontId="10" fillId="0" borderId="0" xfId="0" applyNumberFormat="1" applyFont="1" applyAlignment="1">
      <alignment horizontal="center"/>
    </xf>
    <xf numFmtId="172" fontId="10" fillId="0" borderId="0" xfId="0" applyNumberFormat="1" applyFont="1" applyAlignment="1">
      <alignment horizontal="center"/>
    </xf>
    <xf numFmtId="17" fontId="10" fillId="0" borderId="0" xfId="0" applyNumberFormat="1" applyFont="1"/>
    <xf numFmtId="171" fontId="10" fillId="0" borderId="0" xfId="0" applyNumberFormat="1" applyFont="1"/>
    <xf numFmtId="167" fontId="0" fillId="0" borderId="0" xfId="0" applyNumberFormat="1"/>
    <xf numFmtId="0" fontId="15" fillId="5" borderId="0" xfId="0" applyFont="1" applyFill="1" applyAlignment="1">
      <alignment horizontal="center" vertical="center"/>
    </xf>
    <xf numFmtId="4" fontId="15" fillId="5" borderId="0" xfId="0" applyNumberFormat="1" applyFont="1" applyFill="1" applyAlignment="1">
      <alignment horizontal="center"/>
    </xf>
    <xf numFmtId="171" fontId="0" fillId="0" borderId="0" xfId="2" applyNumberFormat="1" applyFont="1"/>
    <xf numFmtId="0" fontId="16" fillId="0" borderId="7" xfId="0" applyFont="1" applyBorder="1" applyAlignment="1">
      <alignment horizontal="center" vertical="top" wrapText="1"/>
    </xf>
    <xf numFmtId="0" fontId="17" fillId="0" borderId="0" xfId="0" applyFont="1"/>
    <xf numFmtId="0" fontId="17" fillId="0" borderId="4" xfId="0" applyFont="1" applyBorder="1"/>
    <xf numFmtId="174" fontId="0" fillId="0" borderId="0" xfId="0" applyNumberFormat="1"/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69" fontId="0" fillId="0" borderId="0" xfId="0" applyNumberFormat="1"/>
    <xf numFmtId="0" fontId="9" fillId="0" borderId="0" xfId="0" applyFont="1"/>
    <xf numFmtId="0" fontId="0" fillId="6" borderId="0" xfId="0" applyFill="1"/>
    <xf numFmtId="169" fontId="0" fillId="0" borderId="4" xfId="0" applyNumberFormat="1" applyBorder="1"/>
    <xf numFmtId="0" fontId="12" fillId="2" borderId="4" xfId="0" applyFont="1" applyFill="1" applyBorder="1" applyAlignment="1">
      <alignment horizontal="center" vertical="center"/>
    </xf>
    <xf numFmtId="0" fontId="8" fillId="0" borderId="0" xfId="0" applyFont="1"/>
    <xf numFmtId="172" fontId="11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173" fontId="0" fillId="0" borderId="0" xfId="0" applyNumberFormat="1"/>
    <xf numFmtId="171" fontId="0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3" fontId="16" fillId="0" borderId="4" xfId="0" applyNumberFormat="1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170" fontId="20" fillId="0" borderId="4" xfId="0" applyNumberFormat="1" applyFont="1" applyBorder="1" applyAlignment="1">
      <alignment horizontal="center"/>
    </xf>
    <xf numFmtId="170" fontId="16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5" fillId="0" borderId="0" xfId="0" applyFont="1"/>
    <xf numFmtId="172" fontId="5" fillId="0" borderId="0" xfId="1" applyNumberFormat="1" applyFont="1" applyAlignment="1">
      <alignment horizontal="center" vertical="center"/>
    </xf>
    <xf numFmtId="0" fontId="4" fillId="0" borderId="0" xfId="0" applyFont="1"/>
    <xf numFmtId="176" fontId="0" fillId="0" borderId="0" xfId="1" applyNumberFormat="1" applyFont="1"/>
    <xf numFmtId="177" fontId="0" fillId="0" borderId="0" xfId="0" applyNumberFormat="1"/>
    <xf numFmtId="0" fontId="3" fillId="0" borderId="0" xfId="0" applyFont="1"/>
    <xf numFmtId="175" fontId="20" fillId="0" borderId="4" xfId="0" applyNumberFormat="1" applyFont="1" applyBorder="1"/>
    <xf numFmtId="175" fontId="22" fillId="0" borderId="4" xfId="0" applyNumberFormat="1" applyFont="1" applyBorder="1"/>
    <xf numFmtId="171" fontId="22" fillId="0" borderId="4" xfId="2" applyNumberFormat="1" applyFont="1" applyBorder="1"/>
    <xf numFmtId="171" fontId="22" fillId="0" borderId="4" xfId="0" applyNumberFormat="1" applyFont="1" applyBorder="1"/>
    <xf numFmtId="171" fontId="19" fillId="0" borderId="4" xfId="0" applyNumberFormat="1" applyFont="1" applyBorder="1"/>
    <xf numFmtId="171" fontId="20" fillId="0" borderId="4" xfId="2" applyNumberFormat="1" applyFont="1" applyBorder="1"/>
    <xf numFmtId="0" fontId="2" fillId="0" borderId="0" xfId="0" applyFont="1"/>
    <xf numFmtId="0" fontId="15" fillId="9" borderId="0" xfId="0" applyFont="1" applyFill="1" applyAlignment="1">
      <alignment horizontal="center" vertical="center"/>
    </xf>
    <xf numFmtId="4" fontId="15" fillId="9" borderId="0" xfId="0" applyNumberFormat="1" applyFont="1" applyFill="1" applyAlignment="1">
      <alignment horizontal="center"/>
    </xf>
    <xf numFmtId="4" fontId="15" fillId="10" borderId="4" xfId="0" applyNumberFormat="1" applyFont="1" applyFill="1" applyBorder="1" applyAlignment="1">
      <alignment horizontal="center"/>
    </xf>
    <xf numFmtId="4" fontId="15" fillId="11" borderId="4" xfId="0" applyNumberFormat="1" applyFont="1" applyFill="1" applyBorder="1" applyAlignment="1">
      <alignment horizontal="center"/>
    </xf>
    <xf numFmtId="0" fontId="0" fillId="0" borderId="4" xfId="0" applyBorder="1"/>
    <xf numFmtId="17" fontId="16" fillId="0" borderId="4" xfId="0" applyNumberFormat="1" applyFont="1" applyBorder="1"/>
    <xf numFmtId="4" fontId="21" fillId="0" borderId="8" xfId="0" applyNumberFormat="1" applyFont="1" applyBorder="1" applyAlignment="1">
      <alignment horizontal="right" vertical="center"/>
    </xf>
    <xf numFmtId="3" fontId="20" fillId="0" borderId="4" xfId="0" applyNumberFormat="1" applyFont="1" applyBorder="1"/>
    <xf numFmtId="172" fontId="0" fillId="0" borderId="4" xfId="1" applyNumberFormat="1" applyFont="1" applyBorder="1" applyAlignment="1">
      <alignment horizontal="center"/>
    </xf>
    <xf numFmtId="17" fontId="18" fillId="0" borderId="4" xfId="0" applyNumberFormat="1" applyFont="1" applyBorder="1"/>
    <xf numFmtId="3" fontId="22" fillId="0" borderId="4" xfId="0" applyNumberFormat="1" applyFont="1" applyBorder="1"/>
    <xf numFmtId="17" fontId="19" fillId="0" borderId="4" xfId="0" applyNumberFormat="1" applyFont="1" applyBorder="1"/>
    <xf numFmtId="164" fontId="0" fillId="0" borderId="4" xfId="1" applyFont="1" applyBorder="1"/>
    <xf numFmtId="3" fontId="0" fillId="0" borderId="4" xfId="0" applyNumberFormat="1" applyBorder="1"/>
    <xf numFmtId="171" fontId="0" fillId="0" borderId="4" xfId="2" applyNumberFormat="1" applyFont="1" applyBorder="1"/>
    <xf numFmtId="171" fontId="0" fillId="0" borderId="4" xfId="0" applyNumberFormat="1" applyBorder="1"/>
    <xf numFmtId="3" fontId="22" fillId="0" borderId="4" xfId="0" applyNumberFormat="1" applyFont="1" applyBorder="1" applyAlignment="1">
      <alignment horizontal="center"/>
    </xf>
    <xf numFmtId="4" fontId="15" fillId="5" borderId="4" xfId="0" applyNumberFormat="1" applyFont="1" applyFill="1" applyBorder="1" applyAlignment="1">
      <alignment horizontal="center"/>
    </xf>
    <xf numFmtId="175" fontId="19" fillId="0" borderId="4" xfId="0" applyNumberFormat="1" applyFont="1" applyBorder="1"/>
    <xf numFmtId="3" fontId="19" fillId="0" borderId="4" xfId="0" applyNumberFormat="1" applyFont="1" applyBorder="1"/>
    <xf numFmtId="17" fontId="0" fillId="0" borderId="4" xfId="0" applyNumberFormat="1" applyBorder="1"/>
    <xf numFmtId="170" fontId="20" fillId="0" borderId="4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4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3" fillId="7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" fillId="0" borderId="0" xfId="0" applyFon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'Agencias laborales (Grafico 1)'!$D$1</c:f>
              <c:strCache>
                <c:ptCount val="1"/>
                <c:pt idx="0">
                  <c:v>Búsqueda CIES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'Agencias laborales (Grafico 1)'!$A$4:$B$77</c:f>
              <c:multiLvlStrCache>
                <c:ptCount val="74"/>
                <c:lvl>
                  <c:pt idx="0">
                    <c:v>Feb - Abr</c:v>
                  </c:pt>
                  <c:pt idx="1">
                    <c:v>Mar - May</c:v>
                  </c:pt>
                  <c:pt idx="2">
                    <c:v>Abr - Jun</c:v>
                  </c:pt>
                  <c:pt idx="3">
                    <c:v>May - Jul</c:v>
                  </c:pt>
                  <c:pt idx="4">
                    <c:v>Jun - Ago</c:v>
                  </c:pt>
                  <c:pt idx="5">
                    <c:v>Jul - Sep</c:v>
                  </c:pt>
                  <c:pt idx="6">
                    <c:v>Ago - Oct</c:v>
                  </c:pt>
                  <c:pt idx="7">
                    <c:v>Sep - Nov</c:v>
                  </c:pt>
                  <c:pt idx="8">
                    <c:v>Oct - Dic</c:v>
                  </c:pt>
                  <c:pt idx="9">
                    <c:v>Nov - Ene</c:v>
                  </c:pt>
                  <c:pt idx="10">
                    <c:v>Dic - Feb</c:v>
                  </c:pt>
                  <c:pt idx="11">
                    <c:v>Ene - Mar</c:v>
                  </c:pt>
                  <c:pt idx="12">
                    <c:v>Feb - Abr</c:v>
                  </c:pt>
                  <c:pt idx="13">
                    <c:v>Mar - May</c:v>
                  </c:pt>
                  <c:pt idx="14">
                    <c:v>Abr - Jun</c:v>
                  </c:pt>
                  <c:pt idx="15">
                    <c:v>May - Jul</c:v>
                  </c:pt>
                  <c:pt idx="16">
                    <c:v>Jun - Ago</c:v>
                  </c:pt>
                  <c:pt idx="17">
                    <c:v>Jul - Sep</c:v>
                  </c:pt>
                  <c:pt idx="18">
                    <c:v>Ago - Oct</c:v>
                  </c:pt>
                  <c:pt idx="19">
                    <c:v>Sep - Nov</c:v>
                  </c:pt>
                  <c:pt idx="20">
                    <c:v>Oct - Dic</c:v>
                  </c:pt>
                  <c:pt idx="21">
                    <c:v>Nov - Ene</c:v>
                  </c:pt>
                  <c:pt idx="22">
                    <c:v>Dic - Feb</c:v>
                  </c:pt>
                  <c:pt idx="23">
                    <c:v>Ene - Mar</c:v>
                  </c:pt>
                  <c:pt idx="24">
                    <c:v>Feb - Abr</c:v>
                  </c:pt>
                  <c:pt idx="25">
                    <c:v>Mar - May</c:v>
                  </c:pt>
                  <c:pt idx="26">
                    <c:v>Abr - Jun</c:v>
                  </c:pt>
                  <c:pt idx="27">
                    <c:v>May - Jul</c:v>
                  </c:pt>
                  <c:pt idx="28">
                    <c:v>Jun - Ago</c:v>
                  </c:pt>
                  <c:pt idx="29">
                    <c:v>Jul - Sep</c:v>
                  </c:pt>
                  <c:pt idx="30">
                    <c:v>Ago - Oct</c:v>
                  </c:pt>
                  <c:pt idx="31">
                    <c:v>Sep - Nov</c:v>
                  </c:pt>
                  <c:pt idx="32">
                    <c:v>Oct - Dic</c:v>
                  </c:pt>
                  <c:pt idx="33">
                    <c:v>Nov - Ene</c:v>
                  </c:pt>
                  <c:pt idx="34">
                    <c:v>Dic - Feb</c:v>
                  </c:pt>
                  <c:pt idx="35">
                    <c:v>Ene - Mar</c:v>
                  </c:pt>
                  <c:pt idx="36">
                    <c:v>Feb - Abr</c:v>
                  </c:pt>
                  <c:pt idx="37">
                    <c:v>Mar - May</c:v>
                  </c:pt>
                  <c:pt idx="38">
                    <c:v>Abr - Jun</c:v>
                  </c:pt>
                  <c:pt idx="39">
                    <c:v>May - Jul</c:v>
                  </c:pt>
                  <c:pt idx="40">
                    <c:v>Jun - Ago</c:v>
                  </c:pt>
                  <c:pt idx="41">
                    <c:v>Jul - Sep</c:v>
                  </c:pt>
                  <c:pt idx="42">
                    <c:v>Ago - Oct</c:v>
                  </c:pt>
                  <c:pt idx="43">
                    <c:v>Sep - Nov</c:v>
                  </c:pt>
                  <c:pt idx="44">
                    <c:v>Oct - Dic</c:v>
                  </c:pt>
                  <c:pt idx="45">
                    <c:v>Nov - Ene</c:v>
                  </c:pt>
                  <c:pt idx="46">
                    <c:v>Dic - Feb</c:v>
                  </c:pt>
                  <c:pt idx="47">
                    <c:v>Ene - Mar</c:v>
                  </c:pt>
                  <c:pt idx="48">
                    <c:v>Feb - Abr</c:v>
                  </c:pt>
                  <c:pt idx="49">
                    <c:v>Mar - May</c:v>
                  </c:pt>
                  <c:pt idx="50">
                    <c:v>Abr - Jun</c:v>
                  </c:pt>
                  <c:pt idx="51">
                    <c:v>May - Jul</c:v>
                  </c:pt>
                  <c:pt idx="52">
                    <c:v>Jun - Ago</c:v>
                  </c:pt>
                  <c:pt idx="53">
                    <c:v>Jul - Sep</c:v>
                  </c:pt>
                  <c:pt idx="54">
                    <c:v>Ago - Oct</c:v>
                  </c:pt>
                  <c:pt idx="55">
                    <c:v>Sep - Nov</c:v>
                  </c:pt>
                  <c:pt idx="56">
                    <c:v>Oct - Dic</c:v>
                  </c:pt>
                  <c:pt idx="57">
                    <c:v>Nov - Ene</c:v>
                  </c:pt>
                  <c:pt idx="58">
                    <c:v>dic-feb</c:v>
                  </c:pt>
                  <c:pt idx="59">
                    <c:v>Ene - Mar</c:v>
                  </c:pt>
                  <c:pt idx="60">
                    <c:v>Feb - Abr</c:v>
                  </c:pt>
                  <c:pt idx="61">
                    <c:v>Mar - May</c:v>
                  </c:pt>
                  <c:pt idx="62">
                    <c:v>Abr - Jun</c:v>
                  </c:pt>
                  <c:pt idx="63">
                    <c:v>May - Jul</c:v>
                  </c:pt>
                  <c:pt idx="64">
                    <c:v>Jun - Ago</c:v>
                  </c:pt>
                  <c:pt idx="65">
                    <c:v>Jul - Sep</c:v>
                  </c:pt>
                  <c:pt idx="66">
                    <c:v>Ago - Oct</c:v>
                  </c:pt>
                  <c:pt idx="67">
                    <c:v>Sep - Nov</c:v>
                  </c:pt>
                  <c:pt idx="68">
                    <c:v>Oct - Dic</c:v>
                  </c:pt>
                  <c:pt idx="69">
                    <c:v>Nov - Ene</c:v>
                  </c:pt>
                  <c:pt idx="70">
                    <c:v>dic-feb</c:v>
                  </c:pt>
                  <c:pt idx="71">
                    <c:v>Ene - Mar</c:v>
                  </c:pt>
                  <c:pt idx="72">
                    <c:v>Feb - Abr</c:v>
                  </c:pt>
                  <c:pt idx="73">
                    <c:v>Mar - May</c:v>
                  </c:pt>
                </c:lvl>
                <c:lvl>
                  <c:pt idx="0">
                    <c:v>2019</c:v>
                  </c:pt>
                  <c:pt idx="10">
                    <c:v>2020</c:v>
                  </c:pt>
                  <c:pt idx="22">
                    <c:v>2021</c:v>
                  </c:pt>
                  <c:pt idx="36">
                    <c:v>2022</c:v>
                  </c:pt>
                  <c:pt idx="46">
                    <c:v>2023</c:v>
                  </c:pt>
                  <c:pt idx="59">
                    <c:v>2024</c:v>
                  </c:pt>
                  <c:pt idx="70">
                    <c:v>2025</c:v>
                  </c:pt>
                </c:lvl>
              </c:multiLvlStrCache>
            </c:multiLvlStrRef>
          </c:cat>
          <c:val>
            <c:numRef>
              <c:f>'Agencias laborales (Grafico 1)'!$D$4:$D$77</c:f>
              <c:numCache>
                <c:formatCode>_-* #,##0.00_-;\-* #,##0.00_-;_-* "-"_-;_-@</c:formatCode>
                <c:ptCount val="74"/>
                <c:pt idx="0">
                  <c:v>99.699128439829224</c:v>
                </c:pt>
                <c:pt idx="1">
                  <c:v>99.64721550685816</c:v>
                </c:pt>
                <c:pt idx="2">
                  <c:v>96.912561204210377</c:v>
                </c:pt>
                <c:pt idx="3">
                  <c:v>97.938901789782832</c:v>
                </c:pt>
                <c:pt idx="4">
                  <c:v>101.47087087323852</c:v>
                </c:pt>
                <c:pt idx="5">
                  <c:v>99.764241658884998</c:v>
                </c:pt>
                <c:pt idx="6">
                  <c:v>93.981216360083906</c:v>
                </c:pt>
                <c:pt idx="7">
                  <c:v>91.075079883102475</c:v>
                </c:pt>
                <c:pt idx="8">
                  <c:v>88.788458056782517</c:v>
                </c:pt>
                <c:pt idx="9">
                  <c:v>90.338707956008818</c:v>
                </c:pt>
                <c:pt idx="10">
                  <c:v>86.957370560466018</c:v>
                </c:pt>
                <c:pt idx="11">
                  <c:v>83.122366724613229</c:v>
                </c:pt>
                <c:pt idx="12">
                  <c:v>77.51175525533489</c:v>
                </c:pt>
                <c:pt idx="13">
                  <c:v>74.621718468989386</c:v>
                </c:pt>
                <c:pt idx="14">
                  <c:v>75.37001677774704</c:v>
                </c:pt>
                <c:pt idx="15">
                  <c:v>72.251029633120353</c:v>
                </c:pt>
                <c:pt idx="16">
                  <c:v>65.641202195707947</c:v>
                </c:pt>
                <c:pt idx="17">
                  <c:v>60.899052569399089</c:v>
                </c:pt>
                <c:pt idx="18">
                  <c:v>61.630113703768046</c:v>
                </c:pt>
                <c:pt idx="19">
                  <c:v>62.329754363531229</c:v>
                </c:pt>
                <c:pt idx="20">
                  <c:v>58.994737481637088</c:v>
                </c:pt>
                <c:pt idx="21">
                  <c:v>53.06585110574224</c:v>
                </c:pt>
                <c:pt idx="22">
                  <c:v>52.478771661667004</c:v>
                </c:pt>
                <c:pt idx="23">
                  <c:v>50.766877478106665</c:v>
                </c:pt>
                <c:pt idx="24">
                  <c:v>52.306408019647968</c:v>
                </c:pt>
                <c:pt idx="25">
                  <c:v>49.047897657284786</c:v>
                </c:pt>
                <c:pt idx="26">
                  <c:v>48.067879430911773</c:v>
                </c:pt>
                <c:pt idx="27">
                  <c:v>47.032522626861386</c:v>
                </c:pt>
                <c:pt idx="28">
                  <c:v>47.178044083106805</c:v>
                </c:pt>
                <c:pt idx="29">
                  <c:v>51.165208936264868</c:v>
                </c:pt>
                <c:pt idx="30">
                  <c:v>53.962354050447345</c:v>
                </c:pt>
                <c:pt idx="31">
                  <c:v>55.477900485678283</c:v>
                </c:pt>
                <c:pt idx="32">
                  <c:v>56.704937402098523</c:v>
                </c:pt>
                <c:pt idx="33">
                  <c:v>57.562106051196309</c:v>
                </c:pt>
                <c:pt idx="34">
                  <c:v>63.30487625228227</c:v>
                </c:pt>
                <c:pt idx="35">
                  <c:v>67.163951610894287</c:v>
                </c:pt>
                <c:pt idx="36">
                  <c:v>71.607404858670336</c:v>
                </c:pt>
                <c:pt idx="37">
                  <c:v>74.941939552909545</c:v>
                </c:pt>
                <c:pt idx="38">
                  <c:v>78.063383154828799</c:v>
                </c:pt>
                <c:pt idx="39">
                  <c:v>81.247926114219197</c:v>
                </c:pt>
                <c:pt idx="40">
                  <c:v>82.512028069089766</c:v>
                </c:pt>
                <c:pt idx="41">
                  <c:v>83.011853720651743</c:v>
                </c:pt>
                <c:pt idx="42">
                  <c:v>83.75607462559276</c:v>
                </c:pt>
                <c:pt idx="43">
                  <c:v>83.284495704442534</c:v>
                </c:pt>
                <c:pt idx="44">
                  <c:v>85.081789345652055</c:v>
                </c:pt>
                <c:pt idx="45">
                  <c:v>87.640954988736368</c:v>
                </c:pt>
                <c:pt idx="46">
                  <c:v>87.834688598603407</c:v>
                </c:pt>
                <c:pt idx="47">
                  <c:v>87.614235079876607</c:v>
                </c:pt>
                <c:pt idx="48">
                  <c:v>86.205977013276311</c:v>
                </c:pt>
                <c:pt idx="49">
                  <c:v>88.171895568021213</c:v>
                </c:pt>
                <c:pt idx="50">
                  <c:v>87.230479335326251</c:v>
                </c:pt>
                <c:pt idx="51">
                  <c:v>86.52411679557737</c:v>
                </c:pt>
                <c:pt idx="52">
                  <c:v>87.565379968761064</c:v>
                </c:pt>
                <c:pt idx="53">
                  <c:v>88.883743349905217</c:v>
                </c:pt>
                <c:pt idx="54">
                  <c:v>88.364833926492793</c:v>
                </c:pt>
                <c:pt idx="55">
                  <c:v>87.388182928244078</c:v>
                </c:pt>
                <c:pt idx="56" formatCode="_-* #,##0.0_-;\-* #,##0.0_-;_-* &quot;-&quot;_-;_-@">
                  <c:v>87.065917264117914</c:v>
                </c:pt>
                <c:pt idx="57" formatCode="_-* #,##0.0_-;\-* #,##0.0_-;_-* &quot;-&quot;_-;_-@">
                  <c:v>89.983417031213193</c:v>
                </c:pt>
                <c:pt idx="58" formatCode="_-* #,##0.0_-;\-* #,##0.0_-;_-* &quot;-&quot;_-;_-@">
                  <c:v>85.370312131999995</c:v>
                </c:pt>
                <c:pt idx="59" formatCode="_-* #,##0.0_-;\-* #,##0.0_-;_-* &quot;-&quot;_-;_-@">
                  <c:v>84.32132</c:v>
                </c:pt>
                <c:pt idx="60">
                  <c:v>86.292824388184101</c:v>
                </c:pt>
                <c:pt idx="61">
                  <c:v>90.282434379999998</c:v>
                </c:pt>
                <c:pt idx="62" formatCode="_-* #,##0.0_-;\-* #,##0.0_-;_-* &quot;-&quot;_-;_-@">
                  <c:v>89.11</c:v>
                </c:pt>
                <c:pt idx="63" formatCode="_-* #,##0.0_-;\-* #,##0.0_-;_-* &quot;-&quot;_-;_-@">
                  <c:v>87.238282400000003</c:v>
                </c:pt>
                <c:pt idx="64" formatCode="_-* #,##0.0_-;\-* #,##0.0_-;_-* &quot;-&quot;_-;_-@">
                  <c:v>90.834872828399995</c:v>
                </c:pt>
                <c:pt idx="65" formatCode="_-* #,##0.0_-;\-* #,##0.0_-;_-* &quot;-&quot;_-;_-@">
                  <c:v>89.740264027400002</c:v>
                </c:pt>
                <c:pt idx="66" formatCode="_-* #,##0.0_-;\-* #,##0.0_-;_-* &quot;-&quot;_-;_-@">
                  <c:v>88.224027402600001</c:v>
                </c:pt>
                <c:pt idx="67" formatCode="_-* #,##0.0_-;\-* #,##0.0_-;_-* &quot;-&quot;_-;_-@">
                  <c:v>90.274022402599996</c:v>
                </c:pt>
                <c:pt idx="68" formatCode="_-* #,##0.0_-;\-* #,##0.0_-;_-* &quot;-&quot;_-;_-@">
                  <c:v>90.02647293826</c:v>
                </c:pt>
                <c:pt idx="69" formatCode="_-* #,##0.0_-;\-* #,##0.0_-;_-* &quot;-&quot;_-;_-@">
                  <c:v>91.224026776000002</c:v>
                </c:pt>
                <c:pt idx="70" formatCode="_-* #,##0.0_-;\-* #,##0.0_-;_-* &quot;-&quot;_-;_-@">
                  <c:v>92.2</c:v>
                </c:pt>
                <c:pt idx="71" formatCode="_-* #,##0.0_-;\-* #,##0.0_-;_-* &quot;-&quot;_-;_-@">
                  <c:v>93.1</c:v>
                </c:pt>
                <c:pt idx="72" formatCode="_-* #,##0.0_-;\-* #,##0.0_-;_-* &quot;-&quot;_-;_-@">
                  <c:v>92.8</c:v>
                </c:pt>
                <c:pt idx="73" formatCode="_-* #,##0.0_-;\-* #,##0.0_-;_-* &quot;-&quot;_-;_-@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0-5642-930C-1ACB4EB3A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1843407"/>
        <c:axId val="1152477007"/>
      </c:lineChart>
      <c:catAx>
        <c:axId val="117184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477007"/>
        <c:crosses val="autoZero"/>
        <c:auto val="1"/>
        <c:lblAlgn val="ctr"/>
        <c:lblOffset val="100"/>
        <c:noMultiLvlLbl val="0"/>
      </c:catAx>
      <c:valAx>
        <c:axId val="115247700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7184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empresas'!$W$2</c:f>
              <c:strCache>
                <c:ptCount val="1"/>
                <c:pt idx="0">
                  <c:v>Crecimiento trimestral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'creacion empresas'!$T$7:$U$28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2020</c:v>
                  </c:pt>
                  <c:pt idx="6">
                    <c:v>2020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2021</c:v>
                  </c:pt>
                  <c:pt idx="10">
                    <c:v>2021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2022</c:v>
                  </c:pt>
                  <c:pt idx="14">
                    <c:v>2022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2023</c:v>
                  </c:pt>
                  <c:pt idx="18">
                    <c:v>2023</c:v>
                  </c:pt>
                  <c:pt idx="19">
                    <c:v>2023</c:v>
                  </c:pt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'creacion empresas'!$W$7:$W$28</c:f>
              <c:numCache>
                <c:formatCode>#,##0.0</c:formatCode>
                <c:ptCount val="22"/>
                <c:pt idx="0">
                  <c:v>17.868909311600479</c:v>
                </c:pt>
                <c:pt idx="1">
                  <c:v>11.097651518111839</c:v>
                </c:pt>
                <c:pt idx="2">
                  <c:v>12.496209824135839</c:v>
                </c:pt>
                <c:pt idx="3">
                  <c:v>-10.558337970691889</c:v>
                </c:pt>
                <c:pt idx="4">
                  <c:v>-8.013975726369992</c:v>
                </c:pt>
                <c:pt idx="5">
                  <c:v>1.0622208153072243</c:v>
                </c:pt>
                <c:pt idx="6">
                  <c:v>39.681951416731231</c:v>
                </c:pt>
                <c:pt idx="7">
                  <c:v>64.469700111991386</c:v>
                </c:pt>
                <c:pt idx="8">
                  <c:v>71.640478189596578</c:v>
                </c:pt>
                <c:pt idx="9">
                  <c:v>51.087599624125566</c:v>
                </c:pt>
                <c:pt idx="10">
                  <c:v>11.683832219783397</c:v>
                </c:pt>
                <c:pt idx="11">
                  <c:v>-0.65066074851205524</c:v>
                </c:pt>
                <c:pt idx="12">
                  <c:v>-13.40818560879592</c:v>
                </c:pt>
                <c:pt idx="13">
                  <c:v>-17.269418593937157</c:v>
                </c:pt>
                <c:pt idx="14">
                  <c:v>-20.393926959376284</c:v>
                </c:pt>
                <c:pt idx="15">
                  <c:v>-11.813981824643349</c:v>
                </c:pt>
                <c:pt idx="16">
                  <c:v>-2.8865036451187653</c:v>
                </c:pt>
                <c:pt idx="17">
                  <c:v>-1.4283725462898467</c:v>
                </c:pt>
                <c:pt idx="18">
                  <c:v>8.320672816060771</c:v>
                </c:pt>
                <c:pt idx="19">
                  <c:v>-3.7420840529645005E-2</c:v>
                </c:pt>
                <c:pt idx="20">
                  <c:v>3.2603878116343576</c:v>
                </c:pt>
                <c:pt idx="21">
                  <c:v>6.5928478617027331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0-E845-ADAB-73D5AB85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99424"/>
        <c:axId val="88301136"/>
      </c:barChart>
      <c:catAx>
        <c:axId val="8829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301136"/>
        <c:crosses val="autoZero"/>
        <c:auto val="1"/>
        <c:lblAlgn val="ctr"/>
        <c:lblOffset val="100"/>
        <c:noMultiLvlLbl val="0"/>
      </c:catAx>
      <c:valAx>
        <c:axId val="883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'creacion empresas'!$K$1</c:f>
              <c:strCache>
                <c:ptCount val="1"/>
                <c:pt idx="0">
                  <c:v>Variacion promedio movil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empresas'!$D$27:$D$90</c:f>
              <c:numCache>
                <c:formatCode>mmm\.yyyy</c:formatCode>
                <c:ptCount val="6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45445</c:v>
                </c:pt>
                <c:pt idx="53">
                  <c:v>45474</c:v>
                </c:pt>
                <c:pt idx="54">
                  <c:v>45505</c:v>
                </c:pt>
                <c:pt idx="55">
                  <c:v>45536</c:v>
                </c:pt>
                <c:pt idx="56">
                  <c:v>45566</c:v>
                </c:pt>
                <c:pt idx="57">
                  <c:v>45597</c:v>
                </c:pt>
                <c:pt idx="58">
                  <c:v>45627</c:v>
                </c:pt>
                <c:pt idx="59">
                  <c:v>45659</c:v>
                </c:pt>
                <c:pt idx="60">
                  <c:v>45689</c:v>
                </c:pt>
                <c:pt idx="61">
                  <c:v>45717</c:v>
                </c:pt>
                <c:pt idx="62">
                  <c:v>45748</c:v>
                </c:pt>
                <c:pt idx="63">
                  <c:v>45778</c:v>
                </c:pt>
              </c:numCache>
            </c:numRef>
          </c:cat>
          <c:val>
            <c:numRef>
              <c:f>'creacion empresas'!$G$27:$G$90</c:f>
              <c:numCache>
                <c:formatCode>#,##0_ ;\-#,##0\ </c:formatCode>
                <c:ptCount val="64"/>
                <c:pt idx="0">
                  <c:v>109742</c:v>
                </c:pt>
                <c:pt idx="1">
                  <c:v>107232</c:v>
                </c:pt>
                <c:pt idx="2">
                  <c:v>104229</c:v>
                </c:pt>
                <c:pt idx="3">
                  <c:v>104963</c:v>
                </c:pt>
                <c:pt idx="4">
                  <c:v>107534</c:v>
                </c:pt>
                <c:pt idx="5">
                  <c:v>110184</c:v>
                </c:pt>
                <c:pt idx="6">
                  <c:v>113391</c:v>
                </c:pt>
                <c:pt idx="7">
                  <c:v>119312</c:v>
                </c:pt>
                <c:pt idx="8">
                  <c:v>125284</c:v>
                </c:pt>
                <c:pt idx="9">
                  <c:v>131697</c:v>
                </c:pt>
                <c:pt idx="10">
                  <c:v>134855</c:v>
                </c:pt>
                <c:pt idx="11">
                  <c:v>139132</c:v>
                </c:pt>
                <c:pt idx="12">
                  <c:v>143968</c:v>
                </c:pt>
                <c:pt idx="13">
                  <c:v>152773</c:v>
                </c:pt>
                <c:pt idx="14">
                  <c:v>160536</c:v>
                </c:pt>
                <c:pt idx="15">
                  <c:v>163730</c:v>
                </c:pt>
                <c:pt idx="16">
                  <c:v>167452</c:v>
                </c:pt>
                <c:pt idx="17">
                  <c:v>169293</c:v>
                </c:pt>
                <c:pt idx="18">
                  <c:v>171763</c:v>
                </c:pt>
                <c:pt idx="19">
                  <c:v>172296</c:v>
                </c:pt>
                <c:pt idx="20">
                  <c:v>173487</c:v>
                </c:pt>
                <c:pt idx="21">
                  <c:v>172509</c:v>
                </c:pt>
                <c:pt idx="22">
                  <c:v>172038</c:v>
                </c:pt>
                <c:pt idx="23">
                  <c:v>170457</c:v>
                </c:pt>
                <c:pt idx="24">
                  <c:v>168157</c:v>
                </c:pt>
                <c:pt idx="25">
                  <c:v>166282</c:v>
                </c:pt>
                <c:pt idx="26">
                  <c:v>163724</c:v>
                </c:pt>
                <c:pt idx="27">
                  <c:v>162814</c:v>
                </c:pt>
                <c:pt idx="28">
                  <c:v>158785</c:v>
                </c:pt>
                <c:pt idx="29">
                  <c:v>155439</c:v>
                </c:pt>
                <c:pt idx="30">
                  <c:v>152804</c:v>
                </c:pt>
                <c:pt idx="31">
                  <c:v>149342</c:v>
                </c:pt>
                <c:pt idx="32">
                  <c:v>144984</c:v>
                </c:pt>
                <c:pt idx="33">
                  <c:v>144385</c:v>
                </c:pt>
                <c:pt idx="34">
                  <c:v>144688</c:v>
                </c:pt>
                <c:pt idx="35">
                  <c:v>145002</c:v>
                </c:pt>
                <c:pt idx="36">
                  <c:v>144261</c:v>
                </c:pt>
                <c:pt idx="37">
                  <c:v>143615</c:v>
                </c:pt>
                <c:pt idx="38">
                  <c:v>142487</c:v>
                </c:pt>
                <c:pt idx="39">
                  <c:v>142923</c:v>
                </c:pt>
                <c:pt idx="40">
                  <c:v>143102</c:v>
                </c:pt>
                <c:pt idx="41">
                  <c:v>145065</c:v>
                </c:pt>
                <c:pt idx="42">
                  <c:v>145496</c:v>
                </c:pt>
                <c:pt idx="43">
                  <c:v>146169</c:v>
                </c:pt>
                <c:pt idx="44">
                  <c:v>147090</c:v>
                </c:pt>
                <c:pt idx="45">
                  <c:v>147124</c:v>
                </c:pt>
                <c:pt idx="46">
                  <c:v>146156</c:v>
                </c:pt>
                <c:pt idx="47">
                  <c:v>146901</c:v>
                </c:pt>
                <c:pt idx="48">
                  <c:v>148273</c:v>
                </c:pt>
                <c:pt idx="49">
                  <c:v>147333</c:v>
                </c:pt>
                <c:pt idx="50">
                  <c:v>149914</c:v>
                </c:pt>
                <c:pt idx="51">
                  <c:v>149498</c:v>
                </c:pt>
                <c:pt idx="52">
                  <c:v>149667</c:v>
                </c:pt>
                <c:pt idx="53">
                  <c:v>150583</c:v>
                </c:pt>
                <c:pt idx="54">
                  <c:v>151044</c:v>
                </c:pt>
                <c:pt idx="55">
                  <c:v>150664</c:v>
                </c:pt>
                <c:pt idx="56">
                  <c:v>156349</c:v>
                </c:pt>
                <c:pt idx="57">
                  <c:v>160860</c:v>
                </c:pt>
                <c:pt idx="58">
                  <c:v>164179</c:v>
                </c:pt>
                <c:pt idx="59">
                  <c:v>167556</c:v>
                </c:pt>
                <c:pt idx="60">
                  <c:v>169395</c:v>
                </c:pt>
                <c:pt idx="61">
                  <c:v>173386</c:v>
                </c:pt>
                <c:pt idx="62">
                  <c:v>175926</c:v>
                </c:pt>
                <c:pt idx="63">
                  <c:v>179511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A-FB4D-9961-5AA190920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43648"/>
        <c:axId val="88769440"/>
      </c:lineChart>
      <c:dateAx>
        <c:axId val="88943648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769440"/>
        <c:crosses val="autoZero"/>
        <c:auto val="1"/>
        <c:lblOffset val="100"/>
        <c:baseTimeUnit val="months"/>
      </c:dateAx>
      <c:valAx>
        <c:axId val="88769440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9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empresas'!$H$1</c:f>
              <c:strCache>
                <c:ptCount val="1"/>
                <c:pt idx="0">
                  <c:v>Creación de empresas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empresas'!$D$42:$D$90</c:f>
              <c:numCache>
                <c:formatCode>mmm\.yyyy</c:formatCode>
                <c:ptCount val="49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  <c:pt idx="12">
                  <c:v>44682</c:v>
                </c:pt>
                <c:pt idx="13">
                  <c:v>44713</c:v>
                </c:pt>
                <c:pt idx="14">
                  <c:v>44743</c:v>
                </c:pt>
                <c:pt idx="15">
                  <c:v>44774</c:v>
                </c:pt>
                <c:pt idx="16">
                  <c:v>44805</c:v>
                </c:pt>
                <c:pt idx="17">
                  <c:v>44835</c:v>
                </c:pt>
                <c:pt idx="18">
                  <c:v>44866</c:v>
                </c:pt>
                <c:pt idx="19">
                  <c:v>44896</c:v>
                </c:pt>
                <c:pt idx="20">
                  <c:v>44927</c:v>
                </c:pt>
                <c:pt idx="21">
                  <c:v>44958</c:v>
                </c:pt>
                <c:pt idx="22">
                  <c:v>44986</c:v>
                </c:pt>
                <c:pt idx="23">
                  <c:v>45017</c:v>
                </c:pt>
                <c:pt idx="24">
                  <c:v>45047</c:v>
                </c:pt>
                <c:pt idx="25">
                  <c:v>45078</c:v>
                </c:pt>
                <c:pt idx="26">
                  <c:v>45108</c:v>
                </c:pt>
                <c:pt idx="27">
                  <c:v>45139</c:v>
                </c:pt>
                <c:pt idx="28">
                  <c:v>45170</c:v>
                </c:pt>
                <c:pt idx="29">
                  <c:v>45200</c:v>
                </c:pt>
                <c:pt idx="30">
                  <c:v>45231</c:v>
                </c:pt>
                <c:pt idx="31">
                  <c:v>45261</c:v>
                </c:pt>
                <c:pt idx="32">
                  <c:v>45292</c:v>
                </c:pt>
                <c:pt idx="33">
                  <c:v>45323</c:v>
                </c:pt>
                <c:pt idx="34">
                  <c:v>45352</c:v>
                </c:pt>
                <c:pt idx="35">
                  <c:v>45383</c:v>
                </c:pt>
                <c:pt idx="36">
                  <c:v>45413</c:v>
                </c:pt>
                <c:pt idx="37">
                  <c:v>45445</c:v>
                </c:pt>
                <c:pt idx="38">
                  <c:v>45474</c:v>
                </c:pt>
                <c:pt idx="39">
                  <c:v>45505</c:v>
                </c:pt>
                <c:pt idx="40">
                  <c:v>45536</c:v>
                </c:pt>
                <c:pt idx="41">
                  <c:v>45566</c:v>
                </c:pt>
                <c:pt idx="42">
                  <c:v>45597</c:v>
                </c:pt>
                <c:pt idx="43">
                  <c:v>45627</c:v>
                </c:pt>
                <c:pt idx="44">
                  <c:v>45659</c:v>
                </c:pt>
                <c:pt idx="45">
                  <c:v>45689</c:v>
                </c:pt>
                <c:pt idx="46">
                  <c:v>45717</c:v>
                </c:pt>
                <c:pt idx="47">
                  <c:v>45748</c:v>
                </c:pt>
                <c:pt idx="48">
                  <c:v>45778</c:v>
                </c:pt>
              </c:numCache>
            </c:numRef>
          </c:cat>
          <c:val>
            <c:numRef>
              <c:f>'creacion empresas'!$H$42:$H$90</c:f>
              <c:numCache>
                <c:formatCode>#,##0.0_ ;\-#,##0.0\ </c:formatCode>
                <c:ptCount val="49"/>
                <c:pt idx="0">
                  <c:v>30.847981456441964</c:v>
                </c:pt>
                <c:pt idx="1">
                  <c:v>31.574482524601287</c:v>
                </c:pt>
                <c:pt idx="2">
                  <c:v>14.199768607790197</c:v>
                </c:pt>
                <c:pt idx="3">
                  <c:v>17.433653303218509</c:v>
                </c:pt>
                <c:pt idx="4">
                  <c:v>3.7205081669691387</c:v>
                </c:pt>
                <c:pt idx="5">
                  <c:v>8.0467535977298823</c:v>
                </c:pt>
                <c:pt idx="6">
                  <c:v>-6.9406003832233392</c:v>
                </c:pt>
                <c:pt idx="7">
                  <c:v>-4.3773234200743527</c:v>
                </c:pt>
                <c:pt idx="8">
                  <c:v>-11.415986713842152</c:v>
                </c:pt>
                <c:pt idx="9">
                  <c:v>-17.559932814170097</c:v>
                </c:pt>
                <c:pt idx="10">
                  <c:v>-11.731948441997242</c:v>
                </c:pt>
                <c:pt idx="11">
                  <c:v>-17.820816497143653</c:v>
                </c:pt>
                <c:pt idx="12">
                  <c:v>-6.7168585769117222</c:v>
                </c:pt>
                <c:pt idx="13">
                  <c:v>-25.976789168278525</c:v>
                </c:pt>
                <c:pt idx="14">
                  <c:v>-22.598946373091987</c:v>
                </c:pt>
                <c:pt idx="15">
                  <c:v>-15.837240052890976</c:v>
                </c:pt>
                <c:pt idx="16">
                  <c:v>-23.299010700585498</c:v>
                </c:pt>
                <c:pt idx="17">
                  <c:v>-27.251125562781386</c:v>
                </c:pt>
                <c:pt idx="18">
                  <c:v>-4.5679859681232333</c:v>
                </c:pt>
                <c:pt idx="19">
                  <c:v>2.9448926037515699</c:v>
                </c:pt>
                <c:pt idx="20">
                  <c:v>2.5595044016954782</c:v>
                </c:pt>
                <c:pt idx="21">
                  <c:v>-6.862381922578253</c:v>
                </c:pt>
                <c:pt idx="22">
                  <c:v>-4.5792868788544716</c:v>
                </c:pt>
                <c:pt idx="23">
                  <c:v>-9.5625635808748726</c:v>
                </c:pt>
                <c:pt idx="24">
                  <c:v>3.4499129609115275</c:v>
                </c:pt>
                <c:pt idx="25">
                  <c:v>1.5590976395784439</c:v>
                </c:pt>
                <c:pt idx="26">
                  <c:v>17.129144851657951</c:v>
                </c:pt>
                <c:pt idx="27">
                  <c:v>3.0779118760265733</c:v>
                </c:pt>
                <c:pt idx="28">
                  <c:v>5.9050627358076646</c:v>
                </c:pt>
                <c:pt idx="29">
                  <c:v>7.9164517792676747</c:v>
                </c:pt>
                <c:pt idx="30">
                  <c:v>0.27169570081508887</c:v>
                </c:pt>
                <c:pt idx="31">
                  <c:v>-9.1389728096676777</c:v>
                </c:pt>
                <c:pt idx="32">
                  <c:v>5.9211572087108477</c:v>
                </c:pt>
                <c:pt idx="33">
                  <c:v>13.642239236352793</c:v>
                </c:pt>
                <c:pt idx="34">
                  <c:v>-6.9831364683158759</c:v>
                </c:pt>
                <c:pt idx="35">
                  <c:v>24.193850768653924</c:v>
                </c:pt>
                <c:pt idx="36">
                  <c:v>-3.1818877160777137</c:v>
                </c:pt>
                <c:pt idx="37">
                  <c:v>1.449399656946837</c:v>
                </c:pt>
                <c:pt idx="38">
                  <c:v>6.8241078745436834</c:v>
                </c:pt>
                <c:pt idx="39">
                  <c:v>3.1938478592212771</c:v>
                </c:pt>
                <c:pt idx="40">
                  <c:v>-3.1483015741507914</c:v>
                </c:pt>
                <c:pt idx="41">
                  <c:v>45.280764635603354</c:v>
                </c:pt>
                <c:pt idx="42">
                  <c:v>35.949952183614919</c:v>
                </c:pt>
                <c:pt idx="43">
                  <c:v>34.486699916874471</c:v>
                </c:pt>
                <c:pt idx="44">
                  <c:v>25.339536279732865</c:v>
                </c:pt>
                <c:pt idx="45">
                  <c:v>16.090646600752478</c:v>
                </c:pt>
                <c:pt idx="46">
                  <c:v>31.874450922450293</c:v>
                </c:pt>
                <c:pt idx="47">
                  <c:v>19.171258208166652</c:v>
                </c:pt>
                <c:pt idx="48">
                  <c:v>28.322009796176339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0-BB45-881D-2CFBE150E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71017551"/>
        <c:axId val="1771019263"/>
      </c:barChart>
      <c:dateAx>
        <c:axId val="1771017551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1019263"/>
        <c:crosses val="autoZero"/>
        <c:auto val="1"/>
        <c:lblOffset val="100"/>
        <c:baseTimeUnit val="months"/>
      </c:dateAx>
      <c:valAx>
        <c:axId val="177101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1017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empresas'!$I$1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empresas'!$D$50:$D$83</c:f>
              <c:numCache>
                <c:formatCode>mmm\.yyyy</c:formatCode>
                <c:ptCount val="3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45445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</c:numCache>
            </c:numRef>
          </c:cat>
          <c:val>
            <c:numRef>
              <c:f>'creacion empresas'!$I$50:$I$83</c:f>
              <c:numCache>
                <c:formatCode>#,##0.0_ ;\-#,##0.0\ </c:formatCode>
                <c:ptCount val="34"/>
                <c:pt idx="0">
                  <c:v>22.51459046085731</c:v>
                </c:pt>
                <c:pt idx="1">
                  <c:v>16.801650366748166</c:v>
                </c:pt>
                <c:pt idx="2">
                  <c:v>8.8425310755172681</c:v>
                </c:pt>
                <c:pt idx="3">
                  <c:v>1.985847411172581</c:v>
                </c:pt>
                <c:pt idx="4">
                  <c:v>-0.55945764368167117</c:v>
                </c:pt>
                <c:pt idx="5">
                  <c:v>-5.1758115758545724</c:v>
                </c:pt>
                <c:pt idx="6">
                  <c:v>-8.1834452694440998</c:v>
                </c:pt>
                <c:pt idx="7">
                  <c:v>-11.037883595419274</c:v>
                </c:pt>
                <c:pt idx="8">
                  <c:v>-13.322421878627477</c:v>
                </c:pt>
                <c:pt idx="9">
                  <c:v>-16.429473101730963</c:v>
                </c:pt>
                <c:pt idx="10">
                  <c:v>-16.302917528940519</c:v>
                </c:pt>
                <c:pt idx="11">
                  <c:v>-15.897650519071371</c:v>
                </c:pt>
                <c:pt idx="12">
                  <c:v>-14.933384959256591</c:v>
                </c:pt>
                <c:pt idx="13">
                  <c:v>-14.210529445696585</c:v>
                </c:pt>
                <c:pt idx="14">
                  <c:v>-13.631661875608902</c:v>
                </c:pt>
                <c:pt idx="15">
                  <c:v>-12.97121985780948</c:v>
                </c:pt>
                <c:pt idx="16">
                  <c:v>-12.217008365373982</c:v>
                </c:pt>
                <c:pt idx="17">
                  <c:v>-9.8768775388103354</c:v>
                </c:pt>
                <c:pt idx="18">
                  <c:v>-6.6740007334066709</c:v>
                </c:pt>
                <c:pt idx="19">
                  <c:v>-4.7825973142064377</c:v>
                </c:pt>
                <c:pt idx="20">
                  <c:v>-2.1246534799319705</c:v>
                </c:pt>
                <c:pt idx="21">
                  <c:v>1.4525740771395457</c:v>
                </c:pt>
                <c:pt idx="22">
                  <c:v>1.8970114624095258</c:v>
                </c:pt>
                <c:pt idx="23">
                  <c:v>1.0145969257989496</c:v>
                </c:pt>
                <c:pt idx="24">
                  <c:v>1.3096371084536873</c:v>
                </c:pt>
                <c:pt idx="25">
                  <c:v>2.7810704209730863</c:v>
                </c:pt>
                <c:pt idx="26">
                  <c:v>2.5888660655223994</c:v>
                </c:pt>
                <c:pt idx="27">
                  <c:v>5.2124053422417438</c:v>
                </c:pt>
                <c:pt idx="28">
                  <c:v>4.600379225177198</c:v>
                </c:pt>
                <c:pt idx="29">
                  <c:v>4.5876367905410165</c:v>
                </c:pt>
                <c:pt idx="30">
                  <c:v>3.8038120842381007</c:v>
                </c:pt>
                <c:pt idx="31">
                  <c:v>3.8131632484741829</c:v>
                </c:pt>
                <c:pt idx="32">
                  <c:v>3.0752074653312311</c:v>
                </c:pt>
                <c:pt idx="33">
                  <c:v>6.2947855054728441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1746-87C6-B4103A3E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442335"/>
        <c:axId val="737882015"/>
      </c:barChart>
      <c:dateAx>
        <c:axId val="703442335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7882015"/>
        <c:crosses val="autoZero"/>
        <c:auto val="1"/>
        <c:lblOffset val="100"/>
        <c:baseTimeUnit val="months"/>
      </c:dateAx>
      <c:valAx>
        <c:axId val="73788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344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Boletin!$K$1</c:f>
              <c:strCache>
                <c:ptCount val="1"/>
                <c:pt idx="0">
                  <c:v>Personas Base 100 en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Boletin!$C$2:$C$78</c:f>
              <c:numCache>
                <c:formatCode>mmm\-yy</c:formatCode>
                <c:ptCount val="7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</c:numCache>
            </c:numRef>
          </c:cat>
          <c:val>
            <c:numRef>
              <c:f>Boletin!$K$2:$K$78</c:f>
              <c:numCache>
                <c:formatCode>#,##0.0_ ;\-#,##0.0\ </c:formatCode>
                <c:ptCount val="77"/>
                <c:pt idx="0">
                  <c:v>80.924855491329481</c:v>
                </c:pt>
                <c:pt idx="1">
                  <c:v>99.421965317919074</c:v>
                </c:pt>
                <c:pt idx="2">
                  <c:v>97.109826589595372</c:v>
                </c:pt>
                <c:pt idx="3">
                  <c:v>83.236994219653184</c:v>
                </c:pt>
                <c:pt idx="4">
                  <c:v>99.421965317919074</c:v>
                </c:pt>
                <c:pt idx="5">
                  <c:v>83.236994219653184</c:v>
                </c:pt>
                <c:pt idx="6">
                  <c:v>120.23121387283237</c:v>
                </c:pt>
                <c:pt idx="7">
                  <c:v>106.35838150289017</c:v>
                </c:pt>
                <c:pt idx="8">
                  <c:v>97.109826589595372</c:v>
                </c:pt>
                <c:pt idx="9">
                  <c:v>106.35838150289017</c:v>
                </c:pt>
                <c:pt idx="10">
                  <c:v>92.48554913294798</c:v>
                </c:pt>
                <c:pt idx="11">
                  <c:v>134.10404624277456</c:v>
                </c:pt>
                <c:pt idx="12">
                  <c:v>120.23121387283237</c:v>
                </c:pt>
                <c:pt idx="13">
                  <c:v>171.09826589595377</c:v>
                </c:pt>
                <c:pt idx="14">
                  <c:v>110.98265895953756</c:v>
                </c:pt>
                <c:pt idx="15">
                  <c:v>159.53757225433526</c:v>
                </c:pt>
                <c:pt idx="16">
                  <c:v>90.173410404624278</c:v>
                </c:pt>
                <c:pt idx="17">
                  <c:v>145.66473988439304</c:v>
                </c:pt>
                <c:pt idx="18">
                  <c:v>108.67052023121386</c:v>
                </c:pt>
                <c:pt idx="19">
                  <c:v>76.300578034682076</c:v>
                </c:pt>
                <c:pt idx="20">
                  <c:v>161.84971098265896</c:v>
                </c:pt>
                <c:pt idx="21">
                  <c:v>127.16763005780348</c:v>
                </c:pt>
                <c:pt idx="22">
                  <c:v>145.66473988439304</c:v>
                </c:pt>
                <c:pt idx="23">
                  <c:v>113.29479768786128</c:v>
                </c:pt>
                <c:pt idx="24">
                  <c:v>164.16184971098266</c:v>
                </c:pt>
                <c:pt idx="25">
                  <c:v>83.236994219653184</c:v>
                </c:pt>
                <c:pt idx="26">
                  <c:v>127.16763005780348</c:v>
                </c:pt>
                <c:pt idx="27">
                  <c:v>117.91907514450868</c:v>
                </c:pt>
                <c:pt idx="28">
                  <c:v>159.53757225433526</c:v>
                </c:pt>
                <c:pt idx="29">
                  <c:v>127.16763005780348</c:v>
                </c:pt>
                <c:pt idx="30">
                  <c:v>136.41618497109826</c:v>
                </c:pt>
                <c:pt idx="31">
                  <c:v>145.66473988439304</c:v>
                </c:pt>
                <c:pt idx="32">
                  <c:v>134.10404624277456</c:v>
                </c:pt>
                <c:pt idx="33">
                  <c:v>117.91907514450868</c:v>
                </c:pt>
                <c:pt idx="34">
                  <c:v>159.53757225433526</c:v>
                </c:pt>
                <c:pt idx="35">
                  <c:v>145.66473988439304</c:v>
                </c:pt>
                <c:pt idx="36">
                  <c:v>122.54335260115607</c:v>
                </c:pt>
                <c:pt idx="37">
                  <c:v>131.79190751445086</c:v>
                </c:pt>
                <c:pt idx="38">
                  <c:v>198.84393063583815</c:v>
                </c:pt>
                <c:pt idx="39">
                  <c:v>196.53179190751445</c:v>
                </c:pt>
                <c:pt idx="40">
                  <c:v>277.45664739884393</c:v>
                </c:pt>
                <c:pt idx="41">
                  <c:v>203.46820809248553</c:v>
                </c:pt>
                <c:pt idx="42">
                  <c:v>252.02312138728323</c:v>
                </c:pt>
                <c:pt idx="43">
                  <c:v>305.2023121387283</c:v>
                </c:pt>
                <c:pt idx="44">
                  <c:v>235.83815028901736</c:v>
                </c:pt>
                <c:pt idx="45">
                  <c:v>249.71098265895955</c:v>
                </c:pt>
                <c:pt idx="46">
                  <c:v>300.5780346820809</c:v>
                </c:pt>
                <c:pt idx="47">
                  <c:v>367.63005780346822</c:v>
                </c:pt>
                <c:pt idx="48">
                  <c:v>326.01156069364163</c:v>
                </c:pt>
                <c:pt idx="49">
                  <c:v>349.1329479768786</c:v>
                </c:pt>
                <c:pt idx="50">
                  <c:v>413.87283236994222</c:v>
                </c:pt>
                <c:pt idx="51">
                  <c:v>363.00578034682081</c:v>
                </c:pt>
                <c:pt idx="52">
                  <c:v>483.23699421965313</c:v>
                </c:pt>
                <c:pt idx="53">
                  <c:v>418.49710982658956</c:v>
                </c:pt>
                <c:pt idx="54">
                  <c:v>453.17919075144511</c:v>
                </c:pt>
                <c:pt idx="55">
                  <c:v>682.08092485549128</c:v>
                </c:pt>
                <c:pt idx="56">
                  <c:v>409.24855491329481</c:v>
                </c:pt>
                <c:pt idx="57">
                  <c:v>439.30635838150289</c:v>
                </c:pt>
                <c:pt idx="58">
                  <c:v>601.15606936416179</c:v>
                </c:pt>
                <c:pt idx="59">
                  <c:v>749.13294797687854</c:v>
                </c:pt>
                <c:pt idx="60">
                  <c:v>506.35838150289015</c:v>
                </c:pt>
                <c:pt idx="61">
                  <c:v>763.00578034682087</c:v>
                </c:pt>
                <c:pt idx="62">
                  <c:v>684.39306358381509</c:v>
                </c:pt>
                <c:pt idx="63">
                  <c:v>818.49710982658962</c:v>
                </c:pt>
                <c:pt idx="64">
                  <c:v>934.10404624277453</c:v>
                </c:pt>
                <c:pt idx="65">
                  <c:v>788.43930635838149</c:v>
                </c:pt>
                <c:pt idx="66">
                  <c:v>987.28323699421969</c:v>
                </c:pt>
                <c:pt idx="67">
                  <c:v>1128.3236994219653</c:v>
                </c:pt>
                <c:pt idx="68">
                  <c:v>950.28901734104045</c:v>
                </c:pt>
                <c:pt idx="69">
                  <c:v>1061.2716763005781</c:v>
                </c:pt>
                <c:pt idx="70">
                  <c:v>1052.0231213872833</c:v>
                </c:pt>
                <c:pt idx="71">
                  <c:v>897.1098265895954</c:v>
                </c:pt>
                <c:pt idx="72">
                  <c:v>1045.086705202312</c:v>
                </c:pt>
                <c:pt idx="73">
                  <c:v>1071.3654811551748</c:v>
                </c:pt>
                <c:pt idx="74">
                  <c:v>1077.4298140673739</c:v>
                </c:pt>
                <c:pt idx="75">
                  <c:v>1081.4727026755068</c:v>
                </c:pt>
                <c:pt idx="76">
                  <c:v>1087.537035587706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F-7C42-98C6-FFCFCA55BF2F}"/>
            </c:ext>
          </c:extLst>
        </c:ser>
        <c:ser>
          <c:idx val="1"/>
          <c:order val="1"/>
          <c:tx>
            <c:strRef>
              <c:f>Boletin!$L$1</c:f>
              <c:strCache>
                <c:ptCount val="1"/>
                <c:pt idx="0">
                  <c:v>Empresas base 100 en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Boletin!$C$2:$C$78</c:f>
              <c:numCache>
                <c:formatCode>mmm\-yy</c:formatCode>
                <c:ptCount val="7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</c:numCache>
            </c:numRef>
          </c:cat>
          <c:val>
            <c:numRef>
              <c:f>Boletin!$L$2:$L$78</c:f>
              <c:numCache>
                <c:formatCode>#,##0.0_ ;\-#,##0.0\ </c:formatCode>
                <c:ptCount val="77"/>
                <c:pt idx="0">
                  <c:v>51.835853131749452</c:v>
                </c:pt>
                <c:pt idx="1">
                  <c:v>75.16198704103671</c:v>
                </c:pt>
                <c:pt idx="2">
                  <c:v>98.48812095032396</c:v>
                </c:pt>
                <c:pt idx="3">
                  <c:v>77.753779697624182</c:v>
                </c:pt>
                <c:pt idx="4">
                  <c:v>132.18142548596111</c:v>
                </c:pt>
                <c:pt idx="5">
                  <c:v>101.07991360691145</c:v>
                </c:pt>
                <c:pt idx="6">
                  <c:v>114.03887688984879</c:v>
                </c:pt>
                <c:pt idx="7">
                  <c:v>93.304535637149016</c:v>
                </c:pt>
                <c:pt idx="8">
                  <c:v>88.120950323974085</c:v>
                </c:pt>
                <c:pt idx="9">
                  <c:v>145.14038876889848</c:v>
                </c:pt>
                <c:pt idx="10">
                  <c:v>88.120950323974085</c:v>
                </c:pt>
                <c:pt idx="11">
                  <c:v>134.77321814254859</c:v>
                </c:pt>
                <c:pt idx="12">
                  <c:v>80.345572354211654</c:v>
                </c:pt>
                <c:pt idx="13">
                  <c:v>121.81425485961121</c:v>
                </c:pt>
                <c:pt idx="14">
                  <c:v>101.07991360691145</c:v>
                </c:pt>
                <c:pt idx="15">
                  <c:v>62.203023758099349</c:v>
                </c:pt>
                <c:pt idx="16">
                  <c:v>75.16198704103671</c:v>
                </c:pt>
                <c:pt idx="17">
                  <c:v>106.26349892008639</c:v>
                </c:pt>
                <c:pt idx="18">
                  <c:v>77.753779697624182</c:v>
                </c:pt>
                <c:pt idx="19">
                  <c:v>116.63066954643628</c:v>
                </c:pt>
                <c:pt idx="20">
                  <c:v>114.03887688984879</c:v>
                </c:pt>
                <c:pt idx="21">
                  <c:v>155.50755939524836</c:v>
                </c:pt>
                <c:pt idx="22">
                  <c:v>108.85529157667386</c:v>
                </c:pt>
                <c:pt idx="23">
                  <c:v>176.24190064794817</c:v>
                </c:pt>
                <c:pt idx="24">
                  <c:v>134.77321814254859</c:v>
                </c:pt>
                <c:pt idx="25">
                  <c:v>80.345572354211654</c:v>
                </c:pt>
                <c:pt idx="26">
                  <c:v>196.97624190064792</c:v>
                </c:pt>
                <c:pt idx="27">
                  <c:v>132.18142548596111</c:v>
                </c:pt>
                <c:pt idx="28">
                  <c:v>108.85529157667386</c:v>
                </c:pt>
                <c:pt idx="29">
                  <c:v>114.03887688984879</c:v>
                </c:pt>
                <c:pt idx="30">
                  <c:v>93.304535637149016</c:v>
                </c:pt>
                <c:pt idx="31">
                  <c:v>150.32397408207342</c:v>
                </c:pt>
                <c:pt idx="32">
                  <c:v>121.81425485961121</c:v>
                </c:pt>
                <c:pt idx="33">
                  <c:v>98.48812095032396</c:v>
                </c:pt>
                <c:pt idx="34">
                  <c:v>106.26349892008639</c:v>
                </c:pt>
                <c:pt idx="35">
                  <c:v>121.81425485961121</c:v>
                </c:pt>
                <c:pt idx="36">
                  <c:v>111.44708423326134</c:v>
                </c:pt>
                <c:pt idx="37">
                  <c:v>101.07991360691145</c:v>
                </c:pt>
                <c:pt idx="38">
                  <c:v>139.95680345572353</c:v>
                </c:pt>
                <c:pt idx="39">
                  <c:v>168.46652267818573</c:v>
                </c:pt>
                <c:pt idx="40">
                  <c:v>191.792656587473</c:v>
                </c:pt>
                <c:pt idx="41">
                  <c:v>145.14038876889848</c:v>
                </c:pt>
                <c:pt idx="42">
                  <c:v>147.73218142548595</c:v>
                </c:pt>
                <c:pt idx="43">
                  <c:v>191.792656587473</c:v>
                </c:pt>
                <c:pt idx="44">
                  <c:v>194.38444924406048</c:v>
                </c:pt>
                <c:pt idx="45">
                  <c:v>173.6501079913607</c:v>
                </c:pt>
                <c:pt idx="46">
                  <c:v>207.34341252699781</c:v>
                </c:pt>
                <c:pt idx="47">
                  <c:v>191.792656587473</c:v>
                </c:pt>
                <c:pt idx="48">
                  <c:v>212.52699784017278</c:v>
                </c:pt>
                <c:pt idx="49">
                  <c:v>186.60907127429803</c:v>
                </c:pt>
                <c:pt idx="50">
                  <c:v>274.73002159827212</c:v>
                </c:pt>
                <c:pt idx="51">
                  <c:v>204.75161987041037</c:v>
                </c:pt>
                <c:pt idx="52">
                  <c:v>323.97408207343415</c:v>
                </c:pt>
                <c:pt idx="53">
                  <c:v>313.6069114470842</c:v>
                </c:pt>
                <c:pt idx="54">
                  <c:v>344.70842332613387</c:v>
                </c:pt>
                <c:pt idx="55">
                  <c:v>471.70626349892001</c:v>
                </c:pt>
                <c:pt idx="56">
                  <c:v>313.6069114470842</c:v>
                </c:pt>
                <c:pt idx="57">
                  <c:v>178.83369330453561</c:v>
                </c:pt>
                <c:pt idx="58">
                  <c:v>124.4060475161987</c:v>
                </c:pt>
                <c:pt idx="59">
                  <c:v>152.91576673866089</c:v>
                </c:pt>
                <c:pt idx="60">
                  <c:v>165.87473002159828</c:v>
                </c:pt>
                <c:pt idx="61">
                  <c:v>90.712742980561544</c:v>
                </c:pt>
                <c:pt idx="62">
                  <c:v>116.63066954643628</c:v>
                </c:pt>
                <c:pt idx="63">
                  <c:v>152.91576673866089</c:v>
                </c:pt>
                <c:pt idx="64">
                  <c:v>152.91576673866089</c:v>
                </c:pt>
                <c:pt idx="65">
                  <c:v>121.81425485961121</c:v>
                </c:pt>
                <c:pt idx="66">
                  <c:v>139.95680345572353</c:v>
                </c:pt>
                <c:pt idx="67">
                  <c:v>134.77321814254859</c:v>
                </c:pt>
                <c:pt idx="68">
                  <c:v>132.18142548596111</c:v>
                </c:pt>
                <c:pt idx="69">
                  <c:v>181.42548596112309</c:v>
                </c:pt>
                <c:pt idx="70">
                  <c:v>152.91576673866089</c:v>
                </c:pt>
                <c:pt idx="71">
                  <c:v>145.14038876889848</c:v>
                </c:pt>
                <c:pt idx="72">
                  <c:v>168.46652267818573</c:v>
                </c:pt>
                <c:pt idx="73">
                  <c:v>172.70262479581908</c:v>
                </c:pt>
                <c:pt idx="74">
                  <c:v>173.6801868229652</c:v>
                </c:pt>
                <c:pt idx="75">
                  <c:v>174.33189484106262</c:v>
                </c:pt>
                <c:pt idx="76">
                  <c:v>175.30945686820874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F-7C42-98C6-FFCFCA55B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561696"/>
        <c:axId val="1347477840"/>
      </c:lineChart>
      <c:dateAx>
        <c:axId val="1705561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47477840"/>
        <c:crosses val="autoZero"/>
        <c:auto val="1"/>
        <c:lblOffset val="100"/>
        <c:baseTimeUnit val="months"/>
      </c:dateAx>
      <c:valAx>
        <c:axId val="13474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55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Boletin!$P$1</c:f>
              <c:strCache>
                <c:ptCount val="1"/>
                <c:pt idx="0">
                  <c:v>Boletines concursales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Boletin!$O$2:$O$7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Boletin!$P$2:$P$7</c:f>
              <c:numCache>
                <c:formatCode>General</c:formatCode>
                <c:ptCount val="6"/>
                <c:pt idx="0">
                  <c:v>926</c:v>
                </c:pt>
                <c:pt idx="1">
                  <c:v>1240</c:v>
                </c:pt>
                <c:pt idx="2">
                  <c:v>1238</c:v>
                </c:pt>
                <c:pt idx="3">
                  <c:v>1473</c:v>
                </c:pt>
                <c:pt idx="4">
                  <c:v>1970</c:v>
                </c:pt>
                <c:pt idx="5">
                  <c:v>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8-F540-9073-D8FF446B3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573360"/>
        <c:axId val="2131519023"/>
      </c:barChart>
      <c:catAx>
        <c:axId val="5835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31519023"/>
        <c:crosses val="autoZero"/>
        <c:auto val="1"/>
        <c:lblAlgn val="ctr"/>
        <c:lblOffset val="100"/>
        <c:noMultiLvlLbl val="0"/>
      </c:catAx>
      <c:valAx>
        <c:axId val="213151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35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Boletin!$M$1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Boletin!$C$2:$C$78</c:f>
              <c:numCache>
                <c:formatCode>mmm\-yy</c:formatCode>
                <c:ptCount val="7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  <c:pt idx="76">
                  <c:v>45778</c:v>
                </c:pt>
              </c:numCache>
            </c:numRef>
          </c:cat>
          <c:val>
            <c:numRef>
              <c:f>Boletin!$M$2:$M$78</c:f>
              <c:numCache>
                <c:formatCode>#,##0.0</c:formatCode>
                <c:ptCount val="77"/>
                <c:pt idx="0">
                  <c:v>1.5611753371868982</c:v>
                </c:pt>
                <c:pt idx="1">
                  <c:v>1.3227692512125442</c:v>
                </c:pt>
                <c:pt idx="2">
                  <c:v>0.9860054761180409</c:v>
                </c:pt>
                <c:pt idx="3">
                  <c:v>1.0705202312138731</c:v>
                </c:pt>
                <c:pt idx="4">
                  <c:v>0.75216290755223092</c:v>
                </c:pt>
                <c:pt idx="5">
                  <c:v>0.82347710093374837</c:v>
                </c:pt>
                <c:pt idx="6">
                  <c:v>1.0543002277106326</c:v>
                </c:pt>
                <c:pt idx="7">
                  <c:v>1.1399058017555128</c:v>
                </c:pt>
                <c:pt idx="8">
                  <c:v>1.102006120367222</c:v>
                </c:pt>
                <c:pt idx="9">
                  <c:v>0.73279658684282967</c:v>
                </c:pt>
                <c:pt idx="10">
                  <c:v>1.0495296384449733</c:v>
                </c:pt>
                <c:pt idx="11">
                  <c:v>0.99503483029494588</c:v>
                </c:pt>
                <c:pt idx="12">
                  <c:v>1.4964261296538008</c:v>
                </c:pt>
                <c:pt idx="13">
                  <c:v>1.4045832820891242</c:v>
                </c:pt>
                <c:pt idx="14">
                  <c:v>1.0979694679116643</c:v>
                </c:pt>
                <c:pt idx="15">
                  <c:v>2.5647880539499037</c:v>
                </c:pt>
                <c:pt idx="16">
                  <c:v>1.199720948774168</c:v>
                </c:pt>
                <c:pt idx="17">
                  <c:v>1.370788100944593</c:v>
                </c:pt>
                <c:pt idx="18">
                  <c:v>1.3976236351958895</c:v>
                </c:pt>
                <c:pt idx="19">
                  <c:v>0.65420680796403341</c:v>
                </c:pt>
                <c:pt idx="20">
                  <c:v>1.4192503065335438</c:v>
                </c:pt>
                <c:pt idx="21">
                  <c:v>0.81775850995504185</c:v>
                </c:pt>
                <c:pt idx="22">
                  <c:v>1.3381502890173409</c:v>
                </c:pt>
                <c:pt idx="23">
                  <c:v>0.64283690354754619</c:v>
                </c:pt>
                <c:pt idx="24">
                  <c:v>1.2180598784645029</c:v>
                </c:pt>
                <c:pt idx="25">
                  <c:v>1.0359873205295544</c:v>
                </c:pt>
                <c:pt idx="26">
                  <c:v>0.64559882364871735</c:v>
                </c:pt>
                <c:pt idx="27">
                  <c:v>0.89210019267822749</c:v>
                </c:pt>
                <c:pt idx="28">
                  <c:v>1.4655931736856593</c:v>
                </c:pt>
                <c:pt idx="29">
                  <c:v>1.1151252408477845</c:v>
                </c:pt>
                <c:pt idx="30">
                  <c:v>1.4620530935559839</c:v>
                </c:pt>
                <c:pt idx="31">
                  <c:v>0.9690053817022124</c:v>
                </c:pt>
                <c:pt idx="32">
                  <c:v>1.1008895994752594</c:v>
                </c:pt>
                <c:pt idx="33">
                  <c:v>1.1972923638576212</c:v>
                </c:pt>
                <c:pt idx="34">
                  <c:v>1.5013393486536022</c:v>
                </c:pt>
                <c:pt idx="35">
                  <c:v>1.195793875292092</c:v>
                </c:pt>
                <c:pt idx="36">
                  <c:v>1.0995653537661874</c:v>
                </c:pt>
                <c:pt idx="37">
                  <c:v>1.3038387431451015</c:v>
                </c:pt>
                <c:pt idx="38">
                  <c:v>1.4207521587097696</c:v>
                </c:pt>
                <c:pt idx="39">
                  <c:v>1.1665925596561435</c:v>
                </c:pt>
                <c:pt idx="40">
                  <c:v>1.4466489610998281</c:v>
                </c:pt>
                <c:pt idx="41">
                  <c:v>1.4018717313515001</c:v>
                </c:pt>
                <c:pt idx="42">
                  <c:v>1.7059459824899437</c:v>
                </c:pt>
                <c:pt idx="43">
                  <c:v>1.5913138572098109</c:v>
                </c:pt>
                <c:pt idx="44">
                  <c:v>1.2132562620423892</c:v>
                </c:pt>
                <c:pt idx="45">
                  <c:v>1.4380122508843067</c:v>
                </c:pt>
                <c:pt idx="46">
                  <c:v>1.4496628131021196</c:v>
                </c:pt>
                <c:pt idx="47">
                  <c:v>1.9168098734572723</c:v>
                </c:pt>
                <c:pt idx="48">
                  <c:v>1.5339771605808545</c:v>
                </c:pt>
                <c:pt idx="49">
                  <c:v>1.8709323485335048</c:v>
                </c:pt>
                <c:pt idx="50">
                  <c:v>1.5064710800887049</c:v>
                </c:pt>
                <c:pt idx="51">
                  <c:v>1.7729079778541987</c:v>
                </c:pt>
                <c:pt idx="52">
                  <c:v>1.4915915221579958</c:v>
                </c:pt>
                <c:pt idx="53">
                  <c:v>1.3344639245847865</c:v>
                </c:pt>
                <c:pt idx="54">
                  <c:v>1.3146739681573878</c:v>
                </c:pt>
                <c:pt idx="55">
                  <c:v>1.4459865760443797</c:v>
                </c:pt>
                <c:pt idx="56">
                  <c:v>1.3049730091243492</c:v>
                </c:pt>
                <c:pt idx="57">
                  <c:v>2.4565077769400467</c:v>
                </c:pt>
                <c:pt idx="58">
                  <c:v>4.8322093770070644</c:v>
                </c:pt>
                <c:pt idx="59">
                  <c:v>4.8989908886058586</c:v>
                </c:pt>
                <c:pt idx="60">
                  <c:v>3.0526553468208091</c:v>
                </c:pt>
                <c:pt idx="61">
                  <c:v>8.4112303881090025</c:v>
                </c:pt>
                <c:pt idx="62">
                  <c:v>5.8680368229501187</c:v>
                </c:pt>
                <c:pt idx="63">
                  <c:v>5.3526011560693645</c:v>
                </c:pt>
                <c:pt idx="64">
                  <c:v>6.1086182685085406</c:v>
                </c:pt>
                <c:pt idx="65">
                  <c:v>6.4724716107079914</c:v>
                </c:pt>
                <c:pt idx="66">
                  <c:v>7.0541996717333912</c:v>
                </c:pt>
                <c:pt idx="67">
                  <c:v>8.3720171928264424</c:v>
                </c:pt>
                <c:pt idx="68">
                  <c:v>7.1892780233480682</c:v>
                </c:pt>
                <c:pt idx="69">
                  <c:v>5.8496284062758059</c:v>
                </c:pt>
                <c:pt idx="70">
                  <c:v>6.8797557231965003</c:v>
                </c:pt>
                <c:pt idx="71">
                  <c:v>6.180979906413433</c:v>
                </c:pt>
                <c:pt idx="72">
                  <c:v>6.2035274937009044</c:v>
                </c:pt>
                <c:pt idx="73">
                  <c:v>6.2035274937009026</c:v>
                </c:pt>
                <c:pt idx="74">
                  <c:v>6.2035274937009026</c:v>
                </c:pt>
                <c:pt idx="75">
                  <c:v>6.2035274937009044</c:v>
                </c:pt>
                <c:pt idx="76">
                  <c:v>6.2035274937009053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4-8E43-9B01-6839C15C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58720"/>
        <c:axId val="88373872"/>
      </c:lineChart>
      <c:dateAx>
        <c:axId val="88258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373872"/>
        <c:crosses val="autoZero"/>
        <c:auto val="1"/>
        <c:lblOffset val="100"/>
        <c:baseTimeUnit val="months"/>
      </c:dateAx>
      <c:valAx>
        <c:axId val="8837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5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'Cesantía (Grafico 3)'!$C$1</c:f>
              <c:strCache>
                <c:ptCount val="1"/>
                <c:pt idx="0">
                  <c:v>Cesantes google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'Cesantía (Grafico 3)'!$A$3:$B$77</c:f>
              <c:multiLvlStrCache>
                <c:ptCount val="75"/>
                <c:lvl>
                  <c:pt idx="0">
                    <c:v>Ene - Mar</c:v>
                  </c:pt>
                  <c:pt idx="1">
                    <c:v>Feb - 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Ago</c:v>
                  </c:pt>
                  <c:pt idx="6">
                    <c:v>Jul - Sep</c:v>
                  </c:pt>
                  <c:pt idx="7">
                    <c:v>Ago - 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 Feb</c:v>
                  </c:pt>
                  <c:pt idx="12">
                    <c:v>Ene - Mar</c:v>
                  </c:pt>
                  <c:pt idx="13">
                    <c:v>Feb - 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 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 Feb</c:v>
                  </c:pt>
                  <c:pt idx="24">
                    <c:v>Ene - Mar</c:v>
                  </c:pt>
                  <c:pt idx="25">
                    <c:v>Feb - 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 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 Feb</c:v>
                  </c:pt>
                  <c:pt idx="36">
                    <c:v>Ene - Mar</c:v>
                  </c:pt>
                  <c:pt idx="37">
                    <c:v>Feb - 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Ago</c:v>
                  </c:pt>
                  <c:pt idx="42">
                    <c:v>Jul - Sep</c:v>
                  </c:pt>
                  <c:pt idx="43">
                    <c:v>Ago - 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 Feb</c:v>
                  </c:pt>
                  <c:pt idx="48">
                    <c:v>Ene - Mar</c:v>
                  </c:pt>
                  <c:pt idx="49">
                    <c:v>Feb - 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 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dic-feb</c:v>
                  </c:pt>
                  <c:pt idx="60">
                    <c:v>Ene - Mar</c:v>
                  </c:pt>
                  <c:pt idx="61">
                    <c:v>Feb - 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 Oct</c:v>
                  </c:pt>
                  <c:pt idx="68">
                    <c:v>Sep - Nov</c:v>
                  </c:pt>
                  <c:pt idx="69">
                    <c:v>Oct - Dic</c:v>
                  </c:pt>
                  <c:pt idx="70">
                    <c:v>Nov - Ene</c:v>
                  </c:pt>
                  <c:pt idx="71">
                    <c:v>dic-feb</c:v>
                  </c:pt>
                  <c:pt idx="72">
                    <c:v>Ene - Mar</c:v>
                  </c:pt>
                  <c:pt idx="73">
                    <c:v>Feb - Abr</c:v>
                  </c:pt>
                  <c:pt idx="74">
                    <c:v>Mar - May</c:v>
                  </c:pt>
                </c:lvl>
                <c:lvl>
                  <c:pt idx="11">
                    <c:v>2020</c:v>
                  </c:pt>
                  <c:pt idx="23">
                    <c:v>2021</c:v>
                  </c:pt>
                  <c:pt idx="35">
                    <c:v>2022</c:v>
                  </c:pt>
                  <c:pt idx="36">
                    <c:v>2022</c:v>
                  </c:pt>
                  <c:pt idx="47">
                    <c:v>2023</c:v>
                  </c:pt>
                  <c:pt idx="60">
                    <c:v>2024</c:v>
                  </c:pt>
                  <c:pt idx="71">
                    <c:v>2025</c:v>
                  </c:pt>
                </c:lvl>
              </c:multiLvlStrCache>
            </c:multiLvlStrRef>
          </c:cat>
          <c:val>
            <c:numRef>
              <c:f>'Cesantía (Grafico 3)'!$C$3:$C$77</c:f>
              <c:numCache>
                <c:formatCode>0.0</c:formatCode>
                <c:ptCount val="75"/>
                <c:pt idx="0">
                  <c:v>93.723209978272735</c:v>
                </c:pt>
                <c:pt idx="1">
                  <c:v>82.994400345300107</c:v>
                </c:pt>
                <c:pt idx="2">
                  <c:v>80.92371368247575</c:v>
                </c:pt>
                <c:pt idx="3">
                  <c:v>88.643631734581049</c:v>
                </c:pt>
                <c:pt idx="4">
                  <c:v>99.4560150707444</c:v>
                </c:pt>
                <c:pt idx="5">
                  <c:v>103.39341560109068</c:v>
                </c:pt>
                <c:pt idx="6">
                  <c:v>103.04205293915579</c:v>
                </c:pt>
                <c:pt idx="7">
                  <c:v>104.10566935087449</c:v>
                </c:pt>
                <c:pt idx="8">
                  <c:v>107.38956167167521</c:v>
                </c:pt>
                <c:pt idx="9">
                  <c:v>115.60062031207679</c:v>
                </c:pt>
                <c:pt idx="10">
                  <c:v>120.13920413282658</c:v>
                </c:pt>
                <c:pt idx="11">
                  <c:v>115.68481516111524</c:v>
                </c:pt>
                <c:pt idx="12">
                  <c:v>129.4391531904341</c:v>
                </c:pt>
                <c:pt idx="13">
                  <c:v>161.35364807490575</c:v>
                </c:pt>
                <c:pt idx="14">
                  <c:v>179.80976568183883</c:v>
                </c:pt>
                <c:pt idx="15">
                  <c:v>171.93441808185025</c:v>
                </c:pt>
                <c:pt idx="16">
                  <c:v>146.42746995145561</c:v>
                </c:pt>
                <c:pt idx="17">
                  <c:v>134.24744191724957</c:v>
                </c:pt>
                <c:pt idx="18">
                  <c:v>137.74848118723074</c:v>
                </c:pt>
                <c:pt idx="19">
                  <c:v>137.82578987541672</c:v>
                </c:pt>
                <c:pt idx="20">
                  <c:v>138.01151558229702</c:v>
                </c:pt>
                <c:pt idx="21">
                  <c:v>121.62289923576482</c:v>
                </c:pt>
                <c:pt idx="22">
                  <c:v>110.27612689749937</c:v>
                </c:pt>
                <c:pt idx="23">
                  <c:v>110.02224846600974</c:v>
                </c:pt>
                <c:pt idx="24">
                  <c:v>113.05484135951406</c:v>
                </c:pt>
                <c:pt idx="25">
                  <c:v>115.77462762741713</c:v>
                </c:pt>
                <c:pt idx="26">
                  <c:v>111.87056896084958</c:v>
                </c:pt>
                <c:pt idx="27">
                  <c:v>110.5280595767307</c:v>
                </c:pt>
                <c:pt idx="28">
                  <c:v>114.43628884816489</c:v>
                </c:pt>
                <c:pt idx="29">
                  <c:v>119.61527674813475</c:v>
                </c:pt>
                <c:pt idx="30">
                  <c:v>120.9696462668976</c:v>
                </c:pt>
                <c:pt idx="31">
                  <c:v>119.27160105272469</c:v>
                </c:pt>
                <c:pt idx="32">
                  <c:v>114.61861710415623</c:v>
                </c:pt>
                <c:pt idx="33">
                  <c:v>115.80948547706021</c:v>
                </c:pt>
                <c:pt idx="34">
                  <c:v>123.13293816425532</c:v>
                </c:pt>
                <c:pt idx="35">
                  <c:v>132.89298403169207</c:v>
                </c:pt>
                <c:pt idx="36">
                  <c:v>135.17134160720073</c:v>
                </c:pt>
                <c:pt idx="37">
                  <c:v>131.7296055080935</c:v>
                </c:pt>
                <c:pt idx="38">
                  <c:v>133.55773525829258</c:v>
                </c:pt>
                <c:pt idx="39">
                  <c:v>141.03397728458393</c:v>
                </c:pt>
                <c:pt idx="40">
                  <c:v>146.38105547034823</c:v>
                </c:pt>
                <c:pt idx="41">
                  <c:v>151.93135921917744</c:v>
                </c:pt>
                <c:pt idx="42">
                  <c:v>153.45978304209314</c:v>
                </c:pt>
                <c:pt idx="43">
                  <c:v>162.14697797570594</c:v>
                </c:pt>
                <c:pt idx="44">
                  <c:v>168.50582966987341</c:v>
                </c:pt>
                <c:pt idx="45">
                  <c:v>180.19797439333163</c:v>
                </c:pt>
                <c:pt idx="46">
                  <c:v>190.02780906032754</c:v>
                </c:pt>
                <c:pt idx="47">
                  <c:v>194.7402801073321</c:v>
                </c:pt>
                <c:pt idx="48">
                  <c:v>190.98475513887593</c:v>
                </c:pt>
                <c:pt idx="49">
                  <c:v>174.81384759605817</c:v>
                </c:pt>
                <c:pt idx="50">
                  <c:v>164.79468104358773</c:v>
                </c:pt>
                <c:pt idx="51">
                  <c:v>163.09013870683097</c:v>
                </c:pt>
                <c:pt idx="52">
                  <c:v>173.23415351504732</c:v>
                </c:pt>
                <c:pt idx="53">
                  <c:v>175.89979726305026</c:v>
                </c:pt>
                <c:pt idx="54">
                  <c:v>182.44383209371662</c:v>
                </c:pt>
                <c:pt idx="55">
                  <c:v>189.23510872748966</c:v>
                </c:pt>
                <c:pt idx="56" formatCode="_-* #,##0.0_-;\-* #,##0.0_-;_-* &quot;-&quot;_-;_-@">
                  <c:v>196.36491311297314</c:v>
                </c:pt>
                <c:pt idx="57" formatCode="_-* #,##0.0_-;\-* #,##0.0_-;_-* &quot;-&quot;_-;_-@">
                  <c:v>198.997011376941</c:v>
                </c:pt>
                <c:pt idx="58">
                  <c:v>206.4956885112687</c:v>
                </c:pt>
                <c:pt idx="59">
                  <c:v>209.957851126968</c:v>
                </c:pt>
                <c:pt idx="60">
                  <c:v>211.112956968785</c:v>
                </c:pt>
                <c:pt idx="61">
                  <c:v>212.695295781168</c:v>
                </c:pt>
                <c:pt idx="62">
                  <c:v>215.68956952781099</c:v>
                </c:pt>
                <c:pt idx="63">
                  <c:v>217.569527811</c:v>
                </c:pt>
                <c:pt idx="64">
                  <c:v>219.38114525200001</c:v>
                </c:pt>
                <c:pt idx="65">
                  <c:v>220.52520000000001</c:v>
                </c:pt>
                <c:pt idx="66">
                  <c:v>221.81123658999999</c:v>
                </c:pt>
                <c:pt idx="67">
                  <c:v>225.37236591000001</c:v>
                </c:pt>
                <c:pt idx="68">
                  <c:v>230.79236510000001</c:v>
                </c:pt>
                <c:pt idx="69">
                  <c:v>233.36514200190001</c:v>
                </c:pt>
                <c:pt idx="70">
                  <c:v>235.95121001000001</c:v>
                </c:pt>
                <c:pt idx="71">
                  <c:v>238.1</c:v>
                </c:pt>
                <c:pt idx="72">
                  <c:v>240.3</c:v>
                </c:pt>
                <c:pt idx="73">
                  <c:v>241.02</c:v>
                </c:pt>
                <c:pt idx="74">
                  <c:v>240.08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C-4E47-A8CC-3EA5A98B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340575"/>
        <c:axId val="1770270383"/>
      </c:barChart>
      <c:catAx>
        <c:axId val="177034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0270383"/>
        <c:crosses val="autoZero"/>
        <c:auto val="1"/>
        <c:lblAlgn val="ctr"/>
        <c:lblOffset val="100"/>
        <c:noMultiLvlLbl val="0"/>
      </c:catAx>
      <c:valAx>
        <c:axId val="177027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034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r>
              <a:rPr lang="es-MX" sz="2000" b="1">
                <a:latin typeface="Avenir Book" panose="02000503020000020003" pitchFamily="2" charset="0"/>
              </a:rPr>
              <a:t>Variación interanual del empleo (%)</a:t>
            </a:r>
          </a:p>
        </c:rich>
      </c:tx>
      <c:layout>
        <c:manualLayout>
          <c:xMode val="edge"/>
          <c:yMode val="edge"/>
          <c:x val="0.20131849315068492"/>
          <c:y val="2.01793721973094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[1]Hoja1!$H$1</c:f>
              <c:strCache>
                <c:ptCount val="1"/>
                <c:pt idx="0">
                  <c:v>Creación de empleo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[1]Hoja1!$C$2:$C$362</c:f>
              <c:numCache>
                <c:formatCode>General</c:formatCode>
                <c:ptCount val="361"/>
                <c:pt idx="0">
                  <c:v>34304</c:v>
                </c:pt>
                <c:pt idx="1">
                  <c:v>34335</c:v>
                </c:pt>
                <c:pt idx="2">
                  <c:v>34366</c:v>
                </c:pt>
                <c:pt idx="3">
                  <c:v>34394</c:v>
                </c:pt>
                <c:pt idx="4">
                  <c:v>34425</c:v>
                </c:pt>
                <c:pt idx="5">
                  <c:v>34455</c:v>
                </c:pt>
                <c:pt idx="6">
                  <c:v>34486</c:v>
                </c:pt>
                <c:pt idx="7">
                  <c:v>34516</c:v>
                </c:pt>
                <c:pt idx="8">
                  <c:v>34547</c:v>
                </c:pt>
                <c:pt idx="9">
                  <c:v>34578</c:v>
                </c:pt>
                <c:pt idx="10">
                  <c:v>34608</c:v>
                </c:pt>
                <c:pt idx="11">
                  <c:v>34639</c:v>
                </c:pt>
                <c:pt idx="12">
                  <c:v>34669</c:v>
                </c:pt>
                <c:pt idx="13">
                  <c:v>34700</c:v>
                </c:pt>
                <c:pt idx="14">
                  <c:v>34731</c:v>
                </c:pt>
                <c:pt idx="15">
                  <c:v>34759</c:v>
                </c:pt>
                <c:pt idx="16">
                  <c:v>34790</c:v>
                </c:pt>
                <c:pt idx="17">
                  <c:v>34820</c:v>
                </c:pt>
                <c:pt idx="18">
                  <c:v>34851</c:v>
                </c:pt>
                <c:pt idx="19">
                  <c:v>34881</c:v>
                </c:pt>
                <c:pt idx="20">
                  <c:v>34912</c:v>
                </c:pt>
                <c:pt idx="21">
                  <c:v>34943</c:v>
                </c:pt>
                <c:pt idx="22">
                  <c:v>34973</c:v>
                </c:pt>
                <c:pt idx="23">
                  <c:v>35004</c:v>
                </c:pt>
                <c:pt idx="24">
                  <c:v>35034</c:v>
                </c:pt>
                <c:pt idx="25">
                  <c:v>35065</c:v>
                </c:pt>
                <c:pt idx="26">
                  <c:v>35096</c:v>
                </c:pt>
                <c:pt idx="27">
                  <c:v>35125</c:v>
                </c:pt>
                <c:pt idx="28">
                  <c:v>35156</c:v>
                </c:pt>
                <c:pt idx="29">
                  <c:v>35186</c:v>
                </c:pt>
                <c:pt idx="30">
                  <c:v>35217</c:v>
                </c:pt>
                <c:pt idx="31">
                  <c:v>35247</c:v>
                </c:pt>
                <c:pt idx="32">
                  <c:v>35278</c:v>
                </c:pt>
                <c:pt idx="33">
                  <c:v>35309</c:v>
                </c:pt>
                <c:pt idx="34">
                  <c:v>35339</c:v>
                </c:pt>
                <c:pt idx="35">
                  <c:v>35370</c:v>
                </c:pt>
                <c:pt idx="36">
                  <c:v>35400</c:v>
                </c:pt>
                <c:pt idx="37">
                  <c:v>35431</c:v>
                </c:pt>
                <c:pt idx="38">
                  <c:v>35462</c:v>
                </c:pt>
                <c:pt idx="39">
                  <c:v>35490</c:v>
                </c:pt>
                <c:pt idx="40">
                  <c:v>35521</c:v>
                </c:pt>
                <c:pt idx="41">
                  <c:v>35551</c:v>
                </c:pt>
                <c:pt idx="42">
                  <c:v>35582</c:v>
                </c:pt>
                <c:pt idx="43">
                  <c:v>35612</c:v>
                </c:pt>
                <c:pt idx="44">
                  <c:v>35643</c:v>
                </c:pt>
                <c:pt idx="45">
                  <c:v>35674</c:v>
                </c:pt>
                <c:pt idx="46">
                  <c:v>35704</c:v>
                </c:pt>
                <c:pt idx="47">
                  <c:v>35735</c:v>
                </c:pt>
                <c:pt idx="48">
                  <c:v>35765</c:v>
                </c:pt>
                <c:pt idx="49">
                  <c:v>35796</c:v>
                </c:pt>
                <c:pt idx="50">
                  <c:v>35827</c:v>
                </c:pt>
                <c:pt idx="51">
                  <c:v>35855</c:v>
                </c:pt>
                <c:pt idx="52">
                  <c:v>35886</c:v>
                </c:pt>
                <c:pt idx="53">
                  <c:v>35916</c:v>
                </c:pt>
                <c:pt idx="54">
                  <c:v>35947</c:v>
                </c:pt>
                <c:pt idx="55">
                  <c:v>35977</c:v>
                </c:pt>
                <c:pt idx="56">
                  <c:v>36008</c:v>
                </c:pt>
                <c:pt idx="57">
                  <c:v>36039</c:v>
                </c:pt>
                <c:pt idx="58">
                  <c:v>36069</c:v>
                </c:pt>
                <c:pt idx="59">
                  <c:v>36100</c:v>
                </c:pt>
                <c:pt idx="60">
                  <c:v>36130</c:v>
                </c:pt>
                <c:pt idx="61">
                  <c:v>36161</c:v>
                </c:pt>
                <c:pt idx="62">
                  <c:v>36192</c:v>
                </c:pt>
                <c:pt idx="63">
                  <c:v>36220</c:v>
                </c:pt>
                <c:pt idx="64">
                  <c:v>36251</c:v>
                </c:pt>
                <c:pt idx="65">
                  <c:v>36281</c:v>
                </c:pt>
                <c:pt idx="66">
                  <c:v>36312</c:v>
                </c:pt>
                <c:pt idx="67">
                  <c:v>36342</c:v>
                </c:pt>
                <c:pt idx="68">
                  <c:v>36373</c:v>
                </c:pt>
                <c:pt idx="69">
                  <c:v>36404</c:v>
                </c:pt>
                <c:pt idx="70">
                  <c:v>36434</c:v>
                </c:pt>
                <c:pt idx="71">
                  <c:v>36465</c:v>
                </c:pt>
                <c:pt idx="72">
                  <c:v>36495</c:v>
                </c:pt>
                <c:pt idx="73">
                  <c:v>36526</c:v>
                </c:pt>
                <c:pt idx="74">
                  <c:v>36557</c:v>
                </c:pt>
                <c:pt idx="75">
                  <c:v>36586</c:v>
                </c:pt>
                <c:pt idx="76">
                  <c:v>36617</c:v>
                </c:pt>
                <c:pt idx="77">
                  <c:v>36647</c:v>
                </c:pt>
                <c:pt idx="78">
                  <c:v>36678</c:v>
                </c:pt>
                <c:pt idx="79">
                  <c:v>36708</c:v>
                </c:pt>
                <c:pt idx="80">
                  <c:v>36739</c:v>
                </c:pt>
                <c:pt idx="81">
                  <c:v>36770</c:v>
                </c:pt>
                <c:pt idx="82">
                  <c:v>36800</c:v>
                </c:pt>
                <c:pt idx="83">
                  <c:v>36831</c:v>
                </c:pt>
                <c:pt idx="84">
                  <c:v>36861</c:v>
                </c:pt>
                <c:pt idx="85">
                  <c:v>36892</c:v>
                </c:pt>
                <c:pt idx="86">
                  <c:v>36923</c:v>
                </c:pt>
                <c:pt idx="87">
                  <c:v>36951</c:v>
                </c:pt>
                <c:pt idx="88">
                  <c:v>36982</c:v>
                </c:pt>
                <c:pt idx="89">
                  <c:v>37012</c:v>
                </c:pt>
                <c:pt idx="90">
                  <c:v>37043</c:v>
                </c:pt>
                <c:pt idx="91">
                  <c:v>37073</c:v>
                </c:pt>
                <c:pt idx="92">
                  <c:v>37104</c:v>
                </c:pt>
                <c:pt idx="93">
                  <c:v>37135</c:v>
                </c:pt>
                <c:pt idx="94">
                  <c:v>37165</c:v>
                </c:pt>
                <c:pt idx="95">
                  <c:v>37196</c:v>
                </c:pt>
                <c:pt idx="96">
                  <c:v>37226</c:v>
                </c:pt>
                <c:pt idx="97">
                  <c:v>37257</c:v>
                </c:pt>
                <c:pt idx="98">
                  <c:v>37288</c:v>
                </c:pt>
                <c:pt idx="99">
                  <c:v>37316</c:v>
                </c:pt>
                <c:pt idx="100">
                  <c:v>37347</c:v>
                </c:pt>
                <c:pt idx="101">
                  <c:v>37377</c:v>
                </c:pt>
                <c:pt idx="102">
                  <c:v>37408</c:v>
                </c:pt>
                <c:pt idx="103">
                  <c:v>37438</c:v>
                </c:pt>
                <c:pt idx="104">
                  <c:v>37469</c:v>
                </c:pt>
                <c:pt idx="105">
                  <c:v>37500</c:v>
                </c:pt>
                <c:pt idx="106">
                  <c:v>37530</c:v>
                </c:pt>
                <c:pt idx="107">
                  <c:v>37561</c:v>
                </c:pt>
                <c:pt idx="108">
                  <c:v>37591</c:v>
                </c:pt>
                <c:pt idx="109">
                  <c:v>37622</c:v>
                </c:pt>
                <c:pt idx="110">
                  <c:v>37653</c:v>
                </c:pt>
                <c:pt idx="111">
                  <c:v>37681</c:v>
                </c:pt>
                <c:pt idx="112">
                  <c:v>37712</c:v>
                </c:pt>
                <c:pt idx="113">
                  <c:v>37742</c:v>
                </c:pt>
                <c:pt idx="114">
                  <c:v>37773</c:v>
                </c:pt>
                <c:pt idx="115">
                  <c:v>37803</c:v>
                </c:pt>
                <c:pt idx="116">
                  <c:v>37834</c:v>
                </c:pt>
                <c:pt idx="117">
                  <c:v>37865</c:v>
                </c:pt>
                <c:pt idx="118">
                  <c:v>37895</c:v>
                </c:pt>
                <c:pt idx="119">
                  <c:v>37926</c:v>
                </c:pt>
                <c:pt idx="120">
                  <c:v>37956</c:v>
                </c:pt>
                <c:pt idx="121">
                  <c:v>37987</c:v>
                </c:pt>
                <c:pt idx="122">
                  <c:v>38018</c:v>
                </c:pt>
                <c:pt idx="123">
                  <c:v>38047</c:v>
                </c:pt>
                <c:pt idx="124">
                  <c:v>38078</c:v>
                </c:pt>
                <c:pt idx="125">
                  <c:v>38108</c:v>
                </c:pt>
                <c:pt idx="126">
                  <c:v>38139</c:v>
                </c:pt>
                <c:pt idx="127">
                  <c:v>38169</c:v>
                </c:pt>
                <c:pt idx="128">
                  <c:v>38200</c:v>
                </c:pt>
                <c:pt idx="129">
                  <c:v>38231</c:v>
                </c:pt>
                <c:pt idx="130">
                  <c:v>38261</c:v>
                </c:pt>
                <c:pt idx="131">
                  <c:v>38292</c:v>
                </c:pt>
                <c:pt idx="132">
                  <c:v>38322</c:v>
                </c:pt>
                <c:pt idx="133">
                  <c:v>38353</c:v>
                </c:pt>
                <c:pt idx="134">
                  <c:v>38384</c:v>
                </c:pt>
                <c:pt idx="135">
                  <c:v>38412</c:v>
                </c:pt>
                <c:pt idx="136">
                  <c:v>38443</c:v>
                </c:pt>
                <c:pt idx="137">
                  <c:v>38473</c:v>
                </c:pt>
                <c:pt idx="138">
                  <c:v>38504</c:v>
                </c:pt>
                <c:pt idx="139">
                  <c:v>38534</c:v>
                </c:pt>
                <c:pt idx="140">
                  <c:v>38565</c:v>
                </c:pt>
                <c:pt idx="141">
                  <c:v>38596</c:v>
                </c:pt>
                <c:pt idx="142">
                  <c:v>38626</c:v>
                </c:pt>
                <c:pt idx="143">
                  <c:v>38657</c:v>
                </c:pt>
                <c:pt idx="144">
                  <c:v>38687</c:v>
                </c:pt>
                <c:pt idx="145">
                  <c:v>38718</c:v>
                </c:pt>
                <c:pt idx="146">
                  <c:v>38749</c:v>
                </c:pt>
                <c:pt idx="147">
                  <c:v>38777</c:v>
                </c:pt>
                <c:pt idx="148">
                  <c:v>38808</c:v>
                </c:pt>
                <c:pt idx="149">
                  <c:v>38838</c:v>
                </c:pt>
                <c:pt idx="150">
                  <c:v>38869</c:v>
                </c:pt>
                <c:pt idx="151">
                  <c:v>38899</c:v>
                </c:pt>
                <c:pt idx="152">
                  <c:v>38930</c:v>
                </c:pt>
                <c:pt idx="153">
                  <c:v>38961</c:v>
                </c:pt>
                <c:pt idx="154">
                  <c:v>38991</c:v>
                </c:pt>
                <c:pt idx="155">
                  <c:v>39022</c:v>
                </c:pt>
                <c:pt idx="156">
                  <c:v>39052</c:v>
                </c:pt>
                <c:pt idx="157">
                  <c:v>39083</c:v>
                </c:pt>
                <c:pt idx="158">
                  <c:v>39114</c:v>
                </c:pt>
                <c:pt idx="159">
                  <c:v>39142</c:v>
                </c:pt>
                <c:pt idx="160">
                  <c:v>39173</c:v>
                </c:pt>
                <c:pt idx="161">
                  <c:v>39203</c:v>
                </c:pt>
                <c:pt idx="162">
                  <c:v>39234</c:v>
                </c:pt>
                <c:pt idx="163">
                  <c:v>39264</c:v>
                </c:pt>
                <c:pt idx="164">
                  <c:v>39295</c:v>
                </c:pt>
                <c:pt idx="165">
                  <c:v>39326</c:v>
                </c:pt>
                <c:pt idx="166">
                  <c:v>39356</c:v>
                </c:pt>
                <c:pt idx="167">
                  <c:v>39387</c:v>
                </c:pt>
                <c:pt idx="168">
                  <c:v>39417</c:v>
                </c:pt>
                <c:pt idx="169">
                  <c:v>39448</c:v>
                </c:pt>
                <c:pt idx="170">
                  <c:v>39479</c:v>
                </c:pt>
                <c:pt idx="171">
                  <c:v>39508</c:v>
                </c:pt>
                <c:pt idx="172">
                  <c:v>39539</c:v>
                </c:pt>
                <c:pt idx="173">
                  <c:v>39569</c:v>
                </c:pt>
                <c:pt idx="174">
                  <c:v>39600</c:v>
                </c:pt>
                <c:pt idx="175">
                  <c:v>39630</c:v>
                </c:pt>
                <c:pt idx="176">
                  <c:v>39661</c:v>
                </c:pt>
                <c:pt idx="177">
                  <c:v>39692</c:v>
                </c:pt>
                <c:pt idx="178">
                  <c:v>39722</c:v>
                </c:pt>
                <c:pt idx="179">
                  <c:v>39753</c:v>
                </c:pt>
                <c:pt idx="180">
                  <c:v>39783</c:v>
                </c:pt>
                <c:pt idx="181">
                  <c:v>39814</c:v>
                </c:pt>
                <c:pt idx="182">
                  <c:v>39845</c:v>
                </c:pt>
                <c:pt idx="183">
                  <c:v>39873</c:v>
                </c:pt>
                <c:pt idx="184">
                  <c:v>39904</c:v>
                </c:pt>
                <c:pt idx="185">
                  <c:v>39934</c:v>
                </c:pt>
                <c:pt idx="186">
                  <c:v>39965</c:v>
                </c:pt>
                <c:pt idx="187">
                  <c:v>39995</c:v>
                </c:pt>
                <c:pt idx="188">
                  <c:v>40026</c:v>
                </c:pt>
                <c:pt idx="189">
                  <c:v>40057</c:v>
                </c:pt>
                <c:pt idx="190">
                  <c:v>40087</c:v>
                </c:pt>
                <c:pt idx="191">
                  <c:v>40118</c:v>
                </c:pt>
                <c:pt idx="192">
                  <c:v>40148</c:v>
                </c:pt>
                <c:pt idx="193">
                  <c:v>40179</c:v>
                </c:pt>
                <c:pt idx="194">
                  <c:v>40210</c:v>
                </c:pt>
                <c:pt idx="195">
                  <c:v>40238</c:v>
                </c:pt>
                <c:pt idx="196">
                  <c:v>40269</c:v>
                </c:pt>
                <c:pt idx="197">
                  <c:v>40299</c:v>
                </c:pt>
                <c:pt idx="198">
                  <c:v>40330</c:v>
                </c:pt>
                <c:pt idx="199">
                  <c:v>40360</c:v>
                </c:pt>
                <c:pt idx="200">
                  <c:v>40391</c:v>
                </c:pt>
                <c:pt idx="201">
                  <c:v>40422</c:v>
                </c:pt>
                <c:pt idx="202">
                  <c:v>40452</c:v>
                </c:pt>
                <c:pt idx="203">
                  <c:v>40483</c:v>
                </c:pt>
                <c:pt idx="204">
                  <c:v>40513</c:v>
                </c:pt>
                <c:pt idx="205">
                  <c:v>40544</c:v>
                </c:pt>
                <c:pt idx="206">
                  <c:v>40575</c:v>
                </c:pt>
                <c:pt idx="207">
                  <c:v>40603</c:v>
                </c:pt>
                <c:pt idx="208">
                  <c:v>40634</c:v>
                </c:pt>
                <c:pt idx="209">
                  <c:v>40664</c:v>
                </c:pt>
                <c:pt idx="210">
                  <c:v>40695</c:v>
                </c:pt>
                <c:pt idx="211">
                  <c:v>40725</c:v>
                </c:pt>
                <c:pt idx="212">
                  <c:v>40756</c:v>
                </c:pt>
                <c:pt idx="213">
                  <c:v>40787</c:v>
                </c:pt>
                <c:pt idx="214">
                  <c:v>40817</c:v>
                </c:pt>
                <c:pt idx="215">
                  <c:v>40848</c:v>
                </c:pt>
                <c:pt idx="216">
                  <c:v>40878</c:v>
                </c:pt>
                <c:pt idx="217">
                  <c:v>40909</c:v>
                </c:pt>
                <c:pt idx="218">
                  <c:v>40940</c:v>
                </c:pt>
                <c:pt idx="219">
                  <c:v>40969</c:v>
                </c:pt>
                <c:pt idx="220">
                  <c:v>41000</c:v>
                </c:pt>
                <c:pt idx="221">
                  <c:v>41030</c:v>
                </c:pt>
                <c:pt idx="222">
                  <c:v>41061</c:v>
                </c:pt>
                <c:pt idx="223">
                  <c:v>41091</c:v>
                </c:pt>
                <c:pt idx="224">
                  <c:v>41122</c:v>
                </c:pt>
                <c:pt idx="225">
                  <c:v>41153</c:v>
                </c:pt>
                <c:pt idx="226">
                  <c:v>41183</c:v>
                </c:pt>
                <c:pt idx="227">
                  <c:v>41214</c:v>
                </c:pt>
                <c:pt idx="228">
                  <c:v>41244</c:v>
                </c:pt>
                <c:pt idx="229">
                  <c:v>41275</c:v>
                </c:pt>
                <c:pt idx="230">
                  <c:v>41306</c:v>
                </c:pt>
                <c:pt idx="231">
                  <c:v>41334</c:v>
                </c:pt>
                <c:pt idx="232">
                  <c:v>41365</c:v>
                </c:pt>
                <c:pt idx="233">
                  <c:v>41395</c:v>
                </c:pt>
                <c:pt idx="234">
                  <c:v>41426</c:v>
                </c:pt>
                <c:pt idx="235">
                  <c:v>41456</c:v>
                </c:pt>
                <c:pt idx="236">
                  <c:v>41487</c:v>
                </c:pt>
                <c:pt idx="237">
                  <c:v>41518</c:v>
                </c:pt>
                <c:pt idx="238">
                  <c:v>41548</c:v>
                </c:pt>
                <c:pt idx="239">
                  <c:v>41579</c:v>
                </c:pt>
                <c:pt idx="240">
                  <c:v>41609</c:v>
                </c:pt>
                <c:pt idx="241">
                  <c:v>41640</c:v>
                </c:pt>
                <c:pt idx="242">
                  <c:v>41671</c:v>
                </c:pt>
                <c:pt idx="243">
                  <c:v>41699</c:v>
                </c:pt>
                <c:pt idx="244">
                  <c:v>41730</c:v>
                </c:pt>
                <c:pt idx="245">
                  <c:v>41760</c:v>
                </c:pt>
                <c:pt idx="246">
                  <c:v>41791</c:v>
                </c:pt>
                <c:pt idx="247">
                  <c:v>41821</c:v>
                </c:pt>
                <c:pt idx="248">
                  <c:v>41852</c:v>
                </c:pt>
                <c:pt idx="249">
                  <c:v>41883</c:v>
                </c:pt>
                <c:pt idx="250">
                  <c:v>41913</c:v>
                </c:pt>
                <c:pt idx="251">
                  <c:v>41944</c:v>
                </c:pt>
                <c:pt idx="252">
                  <c:v>41974</c:v>
                </c:pt>
                <c:pt idx="253">
                  <c:v>42005</c:v>
                </c:pt>
                <c:pt idx="254">
                  <c:v>42036</c:v>
                </c:pt>
                <c:pt idx="255">
                  <c:v>42064</c:v>
                </c:pt>
                <c:pt idx="256">
                  <c:v>42095</c:v>
                </c:pt>
                <c:pt idx="257">
                  <c:v>42125</c:v>
                </c:pt>
                <c:pt idx="258">
                  <c:v>42156</c:v>
                </c:pt>
                <c:pt idx="259">
                  <c:v>42186</c:v>
                </c:pt>
                <c:pt idx="260">
                  <c:v>42217</c:v>
                </c:pt>
                <c:pt idx="261">
                  <c:v>42248</c:v>
                </c:pt>
                <c:pt idx="262">
                  <c:v>42278</c:v>
                </c:pt>
                <c:pt idx="263">
                  <c:v>42309</c:v>
                </c:pt>
                <c:pt idx="264">
                  <c:v>42339</c:v>
                </c:pt>
                <c:pt idx="265">
                  <c:v>42370</c:v>
                </c:pt>
                <c:pt idx="266">
                  <c:v>42401</c:v>
                </c:pt>
                <c:pt idx="267">
                  <c:v>42430</c:v>
                </c:pt>
                <c:pt idx="268">
                  <c:v>42461</c:v>
                </c:pt>
                <c:pt idx="269">
                  <c:v>42491</c:v>
                </c:pt>
                <c:pt idx="270">
                  <c:v>42522</c:v>
                </c:pt>
                <c:pt idx="271">
                  <c:v>42552</c:v>
                </c:pt>
                <c:pt idx="272">
                  <c:v>42583</c:v>
                </c:pt>
                <c:pt idx="273">
                  <c:v>42614</c:v>
                </c:pt>
                <c:pt idx="274">
                  <c:v>42644</c:v>
                </c:pt>
                <c:pt idx="275">
                  <c:v>42675</c:v>
                </c:pt>
                <c:pt idx="276">
                  <c:v>42705</c:v>
                </c:pt>
                <c:pt idx="277">
                  <c:v>42736</c:v>
                </c:pt>
                <c:pt idx="278">
                  <c:v>42767</c:v>
                </c:pt>
                <c:pt idx="279">
                  <c:v>42795</c:v>
                </c:pt>
                <c:pt idx="280">
                  <c:v>42826</c:v>
                </c:pt>
                <c:pt idx="281">
                  <c:v>42856</c:v>
                </c:pt>
                <c:pt idx="282">
                  <c:v>42887</c:v>
                </c:pt>
                <c:pt idx="283">
                  <c:v>42917</c:v>
                </c:pt>
                <c:pt idx="284">
                  <c:v>42948</c:v>
                </c:pt>
                <c:pt idx="285">
                  <c:v>42979</c:v>
                </c:pt>
                <c:pt idx="286">
                  <c:v>43009</c:v>
                </c:pt>
                <c:pt idx="287">
                  <c:v>43040</c:v>
                </c:pt>
                <c:pt idx="288">
                  <c:v>43070</c:v>
                </c:pt>
                <c:pt idx="289">
                  <c:v>43101</c:v>
                </c:pt>
                <c:pt idx="290">
                  <c:v>43132</c:v>
                </c:pt>
                <c:pt idx="291">
                  <c:v>43160</c:v>
                </c:pt>
                <c:pt idx="292">
                  <c:v>43191</c:v>
                </c:pt>
                <c:pt idx="293">
                  <c:v>43221</c:v>
                </c:pt>
                <c:pt idx="294">
                  <c:v>43252</c:v>
                </c:pt>
                <c:pt idx="295">
                  <c:v>43282</c:v>
                </c:pt>
                <c:pt idx="296">
                  <c:v>43313</c:v>
                </c:pt>
                <c:pt idx="297">
                  <c:v>43344</c:v>
                </c:pt>
                <c:pt idx="298">
                  <c:v>43374</c:v>
                </c:pt>
                <c:pt idx="299">
                  <c:v>43405</c:v>
                </c:pt>
                <c:pt idx="300">
                  <c:v>43435</c:v>
                </c:pt>
                <c:pt idx="301">
                  <c:v>43466</c:v>
                </c:pt>
                <c:pt idx="302">
                  <c:v>43497</c:v>
                </c:pt>
                <c:pt idx="303">
                  <c:v>43525</c:v>
                </c:pt>
                <c:pt idx="304">
                  <c:v>43556</c:v>
                </c:pt>
                <c:pt idx="305">
                  <c:v>43586</c:v>
                </c:pt>
                <c:pt idx="306">
                  <c:v>43617</c:v>
                </c:pt>
                <c:pt idx="307">
                  <c:v>43647</c:v>
                </c:pt>
                <c:pt idx="308">
                  <c:v>43678</c:v>
                </c:pt>
                <c:pt idx="309">
                  <c:v>43709</c:v>
                </c:pt>
                <c:pt idx="310">
                  <c:v>43739</c:v>
                </c:pt>
                <c:pt idx="311">
                  <c:v>43770</c:v>
                </c:pt>
                <c:pt idx="312">
                  <c:v>43800</c:v>
                </c:pt>
                <c:pt idx="313">
                  <c:v>43831</c:v>
                </c:pt>
                <c:pt idx="314">
                  <c:v>43862</c:v>
                </c:pt>
                <c:pt idx="315">
                  <c:v>43891</c:v>
                </c:pt>
                <c:pt idx="316">
                  <c:v>43922</c:v>
                </c:pt>
                <c:pt idx="317">
                  <c:v>43952</c:v>
                </c:pt>
                <c:pt idx="318">
                  <c:v>43983</c:v>
                </c:pt>
                <c:pt idx="319">
                  <c:v>44013</c:v>
                </c:pt>
                <c:pt idx="320">
                  <c:v>44044</c:v>
                </c:pt>
                <c:pt idx="321">
                  <c:v>44075</c:v>
                </c:pt>
                <c:pt idx="322">
                  <c:v>44105</c:v>
                </c:pt>
                <c:pt idx="323">
                  <c:v>44136</c:v>
                </c:pt>
                <c:pt idx="324">
                  <c:v>44166</c:v>
                </c:pt>
                <c:pt idx="325">
                  <c:v>44197</c:v>
                </c:pt>
                <c:pt idx="326">
                  <c:v>44228</c:v>
                </c:pt>
                <c:pt idx="327">
                  <c:v>44256</c:v>
                </c:pt>
                <c:pt idx="328">
                  <c:v>44287</c:v>
                </c:pt>
                <c:pt idx="329">
                  <c:v>44317</c:v>
                </c:pt>
                <c:pt idx="330">
                  <c:v>44348</c:v>
                </c:pt>
                <c:pt idx="331">
                  <c:v>44378</c:v>
                </c:pt>
                <c:pt idx="332">
                  <c:v>44409</c:v>
                </c:pt>
                <c:pt idx="333">
                  <c:v>44440</c:v>
                </c:pt>
                <c:pt idx="334">
                  <c:v>44470</c:v>
                </c:pt>
                <c:pt idx="335">
                  <c:v>44501</c:v>
                </c:pt>
                <c:pt idx="336">
                  <c:v>44531</c:v>
                </c:pt>
                <c:pt idx="337">
                  <c:v>44562</c:v>
                </c:pt>
                <c:pt idx="338">
                  <c:v>44593</c:v>
                </c:pt>
                <c:pt idx="339">
                  <c:v>44621</c:v>
                </c:pt>
                <c:pt idx="340">
                  <c:v>44652</c:v>
                </c:pt>
                <c:pt idx="341">
                  <c:v>44682</c:v>
                </c:pt>
                <c:pt idx="342">
                  <c:v>44713</c:v>
                </c:pt>
                <c:pt idx="343">
                  <c:v>44743</c:v>
                </c:pt>
                <c:pt idx="344">
                  <c:v>44774</c:v>
                </c:pt>
                <c:pt idx="345">
                  <c:v>44805</c:v>
                </c:pt>
                <c:pt idx="346">
                  <c:v>44835</c:v>
                </c:pt>
                <c:pt idx="347">
                  <c:v>44866</c:v>
                </c:pt>
                <c:pt idx="348">
                  <c:v>44896</c:v>
                </c:pt>
                <c:pt idx="349">
                  <c:v>44927</c:v>
                </c:pt>
                <c:pt idx="350">
                  <c:v>44958</c:v>
                </c:pt>
                <c:pt idx="351">
                  <c:v>44986</c:v>
                </c:pt>
                <c:pt idx="352">
                  <c:v>45017</c:v>
                </c:pt>
                <c:pt idx="353">
                  <c:v>45047</c:v>
                </c:pt>
                <c:pt idx="354">
                  <c:v>45078</c:v>
                </c:pt>
                <c:pt idx="355">
                  <c:v>45108</c:v>
                </c:pt>
                <c:pt idx="356">
                  <c:v>45139</c:v>
                </c:pt>
                <c:pt idx="357">
                  <c:v>45170</c:v>
                </c:pt>
                <c:pt idx="358">
                  <c:v>45200</c:v>
                </c:pt>
                <c:pt idx="359">
                  <c:v>45231</c:v>
                </c:pt>
                <c:pt idx="360">
                  <c:v>45261</c:v>
                </c:pt>
              </c:numCache>
            </c:numRef>
          </c:cat>
          <c:val>
            <c:numRef>
              <c:f>[1]Hoja1!$H$2:$H$362</c:f>
              <c:numCache>
                <c:formatCode>General</c:formatCode>
                <c:ptCount val="361"/>
                <c:pt idx="12">
                  <c:v>2.898498082478751</c:v>
                </c:pt>
                <c:pt idx="13">
                  <c:v>1.8561662674843715</c:v>
                </c:pt>
                <c:pt idx="14">
                  <c:v>1.6317023172643497</c:v>
                </c:pt>
                <c:pt idx="15">
                  <c:v>2.6304405342133963</c:v>
                </c:pt>
                <c:pt idx="16">
                  <c:v>3.5733941084950205</c:v>
                </c:pt>
                <c:pt idx="17">
                  <c:v>3.7136348850164147</c:v>
                </c:pt>
                <c:pt idx="18">
                  <c:v>3.3379250405553895</c:v>
                </c:pt>
                <c:pt idx="19">
                  <c:v>2.2735295864766858</c:v>
                </c:pt>
                <c:pt idx="20">
                  <c:v>3.0728078888110355</c:v>
                </c:pt>
                <c:pt idx="21">
                  <c:v>2.4997725508401958</c:v>
                </c:pt>
                <c:pt idx="22">
                  <c:v>2.8604460577315916</c:v>
                </c:pt>
                <c:pt idx="23">
                  <c:v>2.9512565928099921</c:v>
                </c:pt>
                <c:pt idx="24">
                  <c:v>2.1864197095062599</c:v>
                </c:pt>
                <c:pt idx="25">
                  <c:v>3.1238774008721881</c:v>
                </c:pt>
                <c:pt idx="26">
                  <c:v>2.7360891833445145</c:v>
                </c:pt>
                <c:pt idx="27">
                  <c:v>2.4770501343739593</c:v>
                </c:pt>
                <c:pt idx="28">
                  <c:v>1.8930299969964759</c:v>
                </c:pt>
                <c:pt idx="29">
                  <c:v>2.340832302136997</c:v>
                </c:pt>
                <c:pt idx="30">
                  <c:v>2.0242262070744976</c:v>
                </c:pt>
                <c:pt idx="31">
                  <c:v>0.97618531009129317</c:v>
                </c:pt>
                <c:pt idx="32">
                  <c:v>2.970888436681296</c:v>
                </c:pt>
                <c:pt idx="33">
                  <c:v>3.7336793070681384</c:v>
                </c:pt>
                <c:pt idx="34">
                  <c:v>1.8803675306789502</c:v>
                </c:pt>
                <c:pt idx="35">
                  <c:v>3.0831702860469212</c:v>
                </c:pt>
                <c:pt idx="36">
                  <c:v>2.3630536329504404</c:v>
                </c:pt>
                <c:pt idx="37">
                  <c:v>2.2913757940001833</c:v>
                </c:pt>
                <c:pt idx="38">
                  <c:v>2.2610257650463206</c:v>
                </c:pt>
                <c:pt idx="39">
                  <c:v>1.9188613050037384</c:v>
                </c:pt>
                <c:pt idx="40">
                  <c:v>1.8194803293542394</c:v>
                </c:pt>
                <c:pt idx="41">
                  <c:v>2.3186789620416093</c:v>
                </c:pt>
                <c:pt idx="42">
                  <c:v>2.4152120663761156</c:v>
                </c:pt>
                <c:pt idx="43">
                  <c:v>5.7445706188296919</c:v>
                </c:pt>
                <c:pt idx="44">
                  <c:v>0.35402151130368154</c:v>
                </c:pt>
                <c:pt idx="45">
                  <c:v>3.8990943989802407</c:v>
                </c:pt>
                <c:pt idx="46">
                  <c:v>5.5214109981119197</c:v>
                </c:pt>
                <c:pt idx="47">
                  <c:v>3.2554650235746108</c:v>
                </c:pt>
                <c:pt idx="48">
                  <c:v>4.4437564207910896</c:v>
                </c:pt>
                <c:pt idx="49">
                  <c:v>3.1481848754492114</c:v>
                </c:pt>
                <c:pt idx="50">
                  <c:v>3.6232636839412802</c:v>
                </c:pt>
                <c:pt idx="51">
                  <c:v>4.3783592402307114</c:v>
                </c:pt>
                <c:pt idx="52">
                  <c:v>5.0713174047109622</c:v>
                </c:pt>
                <c:pt idx="53">
                  <c:v>1.8460311967916088</c:v>
                </c:pt>
                <c:pt idx="54">
                  <c:v>2.7038231679798796</c:v>
                </c:pt>
                <c:pt idx="55">
                  <c:v>2.4029121686937938</c:v>
                </c:pt>
                <c:pt idx="56">
                  <c:v>4.7683185676082429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0.12477900504552775</c:v>
                </c:pt>
                <c:pt idx="71">
                  <c:v>1.3561403615967027</c:v>
                </c:pt>
                <c:pt idx="72">
                  <c:v>2.7097482989873356</c:v>
                </c:pt>
                <c:pt idx="73">
                  <c:v>4.4297384794081962</c:v>
                </c:pt>
                <c:pt idx="74">
                  <c:v>4.605671517956833</c:v>
                </c:pt>
                <c:pt idx="75">
                  <c:v>4.2086183441589542</c:v>
                </c:pt>
                <c:pt idx="76">
                  <c:v>4.3947236358845787</c:v>
                </c:pt>
                <c:pt idx="77">
                  <c:v>4.8705033269805353</c:v>
                </c:pt>
                <c:pt idx="78">
                  <c:v>5.4413421126092487</c:v>
                </c:pt>
                <c:pt idx="79">
                  <c:v>4.6987158108351856</c:v>
                </c:pt>
                <c:pt idx="80">
                  <c:v>4.509686883109798</c:v>
                </c:pt>
                <c:pt idx="81">
                  <c:v>4.3775462709344959</c:v>
                </c:pt>
                <c:pt idx="82">
                  <c:v>3.1926877276275523</c:v>
                </c:pt>
                <c:pt idx="83">
                  <c:v>2.1925157867767942</c:v>
                </c:pt>
                <c:pt idx="84">
                  <c:v>2.1174451358636937</c:v>
                </c:pt>
                <c:pt idx="85">
                  <c:v>0.42433897700719925</c:v>
                </c:pt>
                <c:pt idx="86">
                  <c:v>0.74653095499979116</c:v>
                </c:pt>
                <c:pt idx="87">
                  <c:v>0</c:v>
                </c:pt>
                <c:pt idx="88">
                  <c:v>1.2629045052930943</c:v>
                </c:pt>
                <c:pt idx="89">
                  <c:v>1.5512307690059401</c:v>
                </c:pt>
                <c:pt idx="90">
                  <c:v>0.77435307656590346</c:v>
                </c:pt>
                <c:pt idx="91">
                  <c:v>3.0102811501741211</c:v>
                </c:pt>
                <c:pt idx="92">
                  <c:v>3.0157660642326611</c:v>
                </c:pt>
                <c:pt idx="93">
                  <c:v>2.1925276210909672</c:v>
                </c:pt>
                <c:pt idx="94">
                  <c:v>2.7962439583463228</c:v>
                </c:pt>
                <c:pt idx="95">
                  <c:v>3.9543385864163172</c:v>
                </c:pt>
                <c:pt idx="96">
                  <c:v>3.1999513752682729</c:v>
                </c:pt>
                <c:pt idx="97">
                  <c:v>5.0692622499466822</c:v>
                </c:pt>
                <c:pt idx="98">
                  <c:v>3.6695903620163284</c:v>
                </c:pt>
                <c:pt idx="99">
                  <c:v>4.1360564045832104</c:v>
                </c:pt>
                <c:pt idx="100">
                  <c:v>2.6685626463900602</c:v>
                </c:pt>
                <c:pt idx="101">
                  <c:v>2.7849444763253128</c:v>
                </c:pt>
                <c:pt idx="102">
                  <c:v>3.1330983506508536</c:v>
                </c:pt>
                <c:pt idx="103">
                  <c:v>3.0222932233059385</c:v>
                </c:pt>
                <c:pt idx="104">
                  <c:v>2.6876664843967113</c:v>
                </c:pt>
                <c:pt idx="105">
                  <c:v>0</c:v>
                </c:pt>
                <c:pt idx="106">
                  <c:v>1.6538334890208617</c:v>
                </c:pt>
                <c:pt idx="107">
                  <c:v>0</c:v>
                </c:pt>
                <c:pt idx="108">
                  <c:v>0.98423766722834927</c:v>
                </c:pt>
                <c:pt idx="109">
                  <c:v>0</c:v>
                </c:pt>
                <c:pt idx="110">
                  <c:v>0</c:v>
                </c:pt>
                <c:pt idx="111">
                  <c:v>0.58523924834923413</c:v>
                </c:pt>
                <c:pt idx="112">
                  <c:v>0.19586099377264521</c:v>
                </c:pt>
                <c:pt idx="113">
                  <c:v>0</c:v>
                </c:pt>
                <c:pt idx="114">
                  <c:v>1.0808047340651106</c:v>
                </c:pt>
                <c:pt idx="115">
                  <c:v>0</c:v>
                </c:pt>
                <c:pt idx="116">
                  <c:v>0</c:v>
                </c:pt>
                <c:pt idx="117">
                  <c:v>3.0458014180825721</c:v>
                </c:pt>
                <c:pt idx="118">
                  <c:v>1.2064629930753634</c:v>
                </c:pt>
                <c:pt idx="119">
                  <c:v>6.3293989320735378</c:v>
                </c:pt>
                <c:pt idx="120">
                  <c:v>4.1699698470560653</c:v>
                </c:pt>
                <c:pt idx="121">
                  <c:v>4.0900374365733239</c:v>
                </c:pt>
                <c:pt idx="122">
                  <c:v>6.3230814073058195</c:v>
                </c:pt>
                <c:pt idx="123">
                  <c:v>4.1247682852617373</c:v>
                </c:pt>
                <c:pt idx="124">
                  <c:v>1.4829097565399296</c:v>
                </c:pt>
                <c:pt idx="125">
                  <c:v>5.6572603815456368</c:v>
                </c:pt>
                <c:pt idx="126">
                  <c:v>2.2972430475249217</c:v>
                </c:pt>
                <c:pt idx="127">
                  <c:v>3.4919927717514732</c:v>
                </c:pt>
                <c:pt idx="128">
                  <c:v>2.4459456597700102</c:v>
                </c:pt>
                <c:pt idx="129">
                  <c:v>3.543855548827346</c:v>
                </c:pt>
                <c:pt idx="130">
                  <c:v>2.9326511830118251</c:v>
                </c:pt>
                <c:pt idx="131">
                  <c:v>1.8367459396852359</c:v>
                </c:pt>
                <c:pt idx="132">
                  <c:v>1.8164781137218089</c:v>
                </c:pt>
                <c:pt idx="133">
                  <c:v>4.027143540668221</c:v>
                </c:pt>
                <c:pt idx="134">
                  <c:v>7.2540491421621445</c:v>
                </c:pt>
                <c:pt idx="135">
                  <c:v>5.1393420772919196</c:v>
                </c:pt>
                <c:pt idx="136">
                  <c:v>8.7035830124408964</c:v>
                </c:pt>
                <c:pt idx="137">
                  <c:v>5.0372522908634254</c:v>
                </c:pt>
                <c:pt idx="138">
                  <c:v>7.6702941181537421</c:v>
                </c:pt>
                <c:pt idx="139">
                  <c:v>8.2273175220255457</c:v>
                </c:pt>
                <c:pt idx="140">
                  <c:v>9.1958133509729265</c:v>
                </c:pt>
                <c:pt idx="141">
                  <c:v>8.9010761263827796</c:v>
                </c:pt>
                <c:pt idx="142">
                  <c:v>6.2361989091803016</c:v>
                </c:pt>
                <c:pt idx="143">
                  <c:v>7.7698373993976944</c:v>
                </c:pt>
                <c:pt idx="144">
                  <c:v>9.3779130434209925</c:v>
                </c:pt>
                <c:pt idx="145">
                  <c:v>9.9712937626900597</c:v>
                </c:pt>
                <c:pt idx="146">
                  <c:v>5.4820887403586704</c:v>
                </c:pt>
                <c:pt idx="147">
                  <c:v>7.3853019919265073</c:v>
                </c:pt>
                <c:pt idx="148">
                  <c:v>6.4520388206534829</c:v>
                </c:pt>
                <c:pt idx="149">
                  <c:v>8.2324529361283982</c:v>
                </c:pt>
                <c:pt idx="150">
                  <c:v>6.7734433099479352</c:v>
                </c:pt>
                <c:pt idx="151">
                  <c:v>6.9185145459132125</c:v>
                </c:pt>
                <c:pt idx="152">
                  <c:v>7.3322576553711993</c:v>
                </c:pt>
                <c:pt idx="153">
                  <c:v>6.6976334322988551</c:v>
                </c:pt>
                <c:pt idx="154">
                  <c:v>9.620071305205391</c:v>
                </c:pt>
                <c:pt idx="155">
                  <c:v>9.9651123648372586</c:v>
                </c:pt>
                <c:pt idx="156">
                  <c:v>4.6073310407963364</c:v>
                </c:pt>
                <c:pt idx="157">
                  <c:v>7.8335322747673075</c:v>
                </c:pt>
                <c:pt idx="158">
                  <c:v>8.8836298366615338</c:v>
                </c:pt>
                <c:pt idx="159">
                  <c:v>8.0955291325898635</c:v>
                </c:pt>
                <c:pt idx="160">
                  <c:v>9.5209330532281413</c:v>
                </c:pt>
                <c:pt idx="161">
                  <c:v>7.8956335247487131</c:v>
                </c:pt>
                <c:pt idx="162">
                  <c:v>8.2679893307759258</c:v>
                </c:pt>
                <c:pt idx="163">
                  <c:v>7.8907870194140584</c:v>
                </c:pt>
                <c:pt idx="164">
                  <c:v>8.6175595290587381</c:v>
                </c:pt>
                <c:pt idx="165">
                  <c:v>7.0719887448142726</c:v>
                </c:pt>
                <c:pt idx="166">
                  <c:v>8.2780525055506473</c:v>
                </c:pt>
                <c:pt idx="167">
                  <c:v>6.868463923485213</c:v>
                </c:pt>
                <c:pt idx="168">
                  <c:v>11.142357962484017</c:v>
                </c:pt>
                <c:pt idx="169">
                  <c:v>7.280542990194161</c:v>
                </c:pt>
                <c:pt idx="170">
                  <c:v>8.6874878383755849</c:v>
                </c:pt>
                <c:pt idx="171">
                  <c:v>7.7112233198253444</c:v>
                </c:pt>
                <c:pt idx="172">
                  <c:v>6.9635053744472319</c:v>
                </c:pt>
                <c:pt idx="173">
                  <c:v>7.6933121813439698</c:v>
                </c:pt>
                <c:pt idx="174">
                  <c:v>8.1680450913447444</c:v>
                </c:pt>
                <c:pt idx="175">
                  <c:v>8.6267845658721143</c:v>
                </c:pt>
                <c:pt idx="176">
                  <c:v>6.8356217249892159</c:v>
                </c:pt>
                <c:pt idx="177">
                  <c:v>7.89220134371722</c:v>
                </c:pt>
                <c:pt idx="178">
                  <c:v>7.319522742071638</c:v>
                </c:pt>
                <c:pt idx="179">
                  <c:v>6.1342667234181691</c:v>
                </c:pt>
                <c:pt idx="180">
                  <c:v>4.1630567231949689</c:v>
                </c:pt>
                <c:pt idx="181">
                  <c:v>0.52794129292823566</c:v>
                </c:pt>
                <c:pt idx="182">
                  <c:v>3.1720723759257607</c:v>
                </c:pt>
                <c:pt idx="183">
                  <c:v>3.8439325053596596</c:v>
                </c:pt>
                <c:pt idx="184">
                  <c:v>2.0829711849968735</c:v>
                </c:pt>
                <c:pt idx="185">
                  <c:v>2.3236322532338427E-2</c:v>
                </c:pt>
                <c:pt idx="186">
                  <c:v>0.42009849897188811</c:v>
                </c:pt>
                <c:pt idx="187">
                  <c:v>0</c:v>
                </c:pt>
                <c:pt idx="188">
                  <c:v>0</c:v>
                </c:pt>
                <c:pt idx="189">
                  <c:v>1.0356891077863084</c:v>
                </c:pt>
                <c:pt idx="190">
                  <c:v>0.94231165800338079</c:v>
                </c:pt>
                <c:pt idx="191">
                  <c:v>2.2912956538779117</c:v>
                </c:pt>
                <c:pt idx="192">
                  <c:v>2.0062165717575464</c:v>
                </c:pt>
                <c:pt idx="193">
                  <c:v>7.1261017601904619</c:v>
                </c:pt>
                <c:pt idx="194">
                  <c:v>4.270051061090463</c:v>
                </c:pt>
                <c:pt idx="195">
                  <c:v>3.0151819528086099</c:v>
                </c:pt>
                <c:pt idx="196">
                  <c:v>4.6136305669916444</c:v>
                </c:pt>
                <c:pt idx="197">
                  <c:v>6.0626626291522712</c:v>
                </c:pt>
                <c:pt idx="198">
                  <c:v>5.624414033283287</c:v>
                </c:pt>
                <c:pt idx="199">
                  <c:v>7.3524468404840837</c:v>
                </c:pt>
                <c:pt idx="200">
                  <c:v>8.056647151094154</c:v>
                </c:pt>
                <c:pt idx="201">
                  <c:v>7.9457874057544675</c:v>
                </c:pt>
                <c:pt idx="202">
                  <c:v>7.1674559732564314</c:v>
                </c:pt>
                <c:pt idx="203">
                  <c:v>7.2921521431090763</c:v>
                </c:pt>
                <c:pt idx="204">
                  <c:v>7.720381274335919</c:v>
                </c:pt>
                <c:pt idx="205">
                  <c:v>7.234726263115876</c:v>
                </c:pt>
                <c:pt idx="206">
                  <c:v>6.4384715085353372</c:v>
                </c:pt>
                <c:pt idx="207">
                  <c:v>7.3869821934312352</c:v>
                </c:pt>
                <c:pt idx="208">
                  <c:v>6.4266582077988188</c:v>
                </c:pt>
                <c:pt idx="209">
                  <c:v>7.0747945037770821</c:v>
                </c:pt>
                <c:pt idx="210">
                  <c:v>6.5245247211128676</c:v>
                </c:pt>
                <c:pt idx="211">
                  <c:v>5.2829716751201294</c:v>
                </c:pt>
                <c:pt idx="212">
                  <c:v>4.5338548151597324</c:v>
                </c:pt>
                <c:pt idx="213">
                  <c:v>4.6395551723340533</c:v>
                </c:pt>
                <c:pt idx="214">
                  <c:v>4.6409941879554051</c:v>
                </c:pt>
                <c:pt idx="215">
                  <c:v>4.6451842696183299</c:v>
                </c:pt>
                <c:pt idx="216">
                  <c:v>4.9703323840782243</c:v>
                </c:pt>
                <c:pt idx="217">
                  <c:v>5.8734509787927047</c:v>
                </c:pt>
                <c:pt idx="218">
                  <c:v>5.8305420910262695</c:v>
                </c:pt>
                <c:pt idx="219">
                  <c:v>5.6427415895034194</c:v>
                </c:pt>
                <c:pt idx="220">
                  <c:v>6.4524046091355425</c:v>
                </c:pt>
                <c:pt idx="221">
                  <c:v>5.5623729188277293</c:v>
                </c:pt>
                <c:pt idx="222">
                  <c:v>6.9181401357672367</c:v>
                </c:pt>
                <c:pt idx="223">
                  <c:v>6.7850157458313687</c:v>
                </c:pt>
                <c:pt idx="224">
                  <c:v>7.4132009774909413</c:v>
                </c:pt>
                <c:pt idx="225">
                  <c:v>5.5014284684144155</c:v>
                </c:pt>
                <c:pt idx="226">
                  <c:v>6.9159829759730451</c:v>
                </c:pt>
                <c:pt idx="227">
                  <c:v>6.9112851065480818</c:v>
                </c:pt>
                <c:pt idx="228">
                  <c:v>4.9961077686867972</c:v>
                </c:pt>
                <c:pt idx="229">
                  <c:v>4.9963942717286214</c:v>
                </c:pt>
                <c:pt idx="230">
                  <c:v>5.6605978551629299</c:v>
                </c:pt>
                <c:pt idx="231">
                  <c:v>4.239541800121116</c:v>
                </c:pt>
                <c:pt idx="232">
                  <c:v>3.5529087812999904</c:v>
                </c:pt>
                <c:pt idx="233">
                  <c:v>5.1701017024449847</c:v>
                </c:pt>
                <c:pt idx="234">
                  <c:v>3.7357111959486877</c:v>
                </c:pt>
                <c:pt idx="235">
                  <c:v>3.4428585303225789</c:v>
                </c:pt>
                <c:pt idx="236">
                  <c:v>3.1905769723193256</c:v>
                </c:pt>
                <c:pt idx="237">
                  <c:v>3.8432002728909564</c:v>
                </c:pt>
                <c:pt idx="238">
                  <c:v>2.5363291132351362</c:v>
                </c:pt>
                <c:pt idx="239">
                  <c:v>2.1000969941704417</c:v>
                </c:pt>
                <c:pt idx="240">
                  <c:v>2.4731353626315622</c:v>
                </c:pt>
                <c:pt idx="241">
                  <c:v>2.4058770142716179</c:v>
                </c:pt>
                <c:pt idx="242">
                  <c:v>0.78931608502956774</c:v>
                </c:pt>
                <c:pt idx="243">
                  <c:v>2.0816973849580922</c:v>
                </c:pt>
                <c:pt idx="244">
                  <c:v>2.5090737935516083</c:v>
                </c:pt>
                <c:pt idx="245">
                  <c:v>1.1329164300641015</c:v>
                </c:pt>
                <c:pt idx="246">
                  <c:v>1.4573604595789602</c:v>
                </c:pt>
                <c:pt idx="247">
                  <c:v>1.6385142394180763</c:v>
                </c:pt>
                <c:pt idx="248">
                  <c:v>0.97879883637996823</c:v>
                </c:pt>
                <c:pt idx="249">
                  <c:v>1.4315771455470028</c:v>
                </c:pt>
                <c:pt idx="250">
                  <c:v>1.6394928534769759</c:v>
                </c:pt>
                <c:pt idx="251">
                  <c:v>1.3290987647289976</c:v>
                </c:pt>
                <c:pt idx="252">
                  <c:v>2.0301787606120447</c:v>
                </c:pt>
                <c:pt idx="253">
                  <c:v>1.8661484331829792</c:v>
                </c:pt>
                <c:pt idx="254">
                  <c:v>2.472852344662213</c:v>
                </c:pt>
                <c:pt idx="255">
                  <c:v>2.4866788963544995</c:v>
                </c:pt>
                <c:pt idx="256">
                  <c:v>1.8892804040737898</c:v>
                </c:pt>
                <c:pt idx="257">
                  <c:v>1.544392021940677</c:v>
                </c:pt>
                <c:pt idx="258">
                  <c:v>1.8865137084167038</c:v>
                </c:pt>
                <c:pt idx="259">
                  <c:v>2.4246320170052904</c:v>
                </c:pt>
                <c:pt idx="260">
                  <c:v>2.5152944353070028</c:v>
                </c:pt>
                <c:pt idx="261">
                  <c:v>2.5065257785580775</c:v>
                </c:pt>
                <c:pt idx="262">
                  <c:v>2.6829084096171352</c:v>
                </c:pt>
                <c:pt idx="263">
                  <c:v>2.2748263157412296</c:v>
                </c:pt>
                <c:pt idx="264">
                  <c:v>1.9426653306298558</c:v>
                </c:pt>
                <c:pt idx="265">
                  <c:v>1.4617310881692047</c:v>
                </c:pt>
                <c:pt idx="266">
                  <c:v>1.4539626948022244</c:v>
                </c:pt>
                <c:pt idx="267">
                  <c:v>1.6426591777006783</c:v>
                </c:pt>
                <c:pt idx="268">
                  <c:v>1.5893474800565688</c:v>
                </c:pt>
                <c:pt idx="269">
                  <c:v>2.5632532852063905</c:v>
                </c:pt>
                <c:pt idx="270">
                  <c:v>2.275281009857566</c:v>
                </c:pt>
                <c:pt idx="271">
                  <c:v>0.94474207700048218</c:v>
                </c:pt>
                <c:pt idx="272">
                  <c:v>1.4298377612580015</c:v>
                </c:pt>
                <c:pt idx="273">
                  <c:v>1.1512973188136932</c:v>
                </c:pt>
                <c:pt idx="274">
                  <c:v>0.45986661325354561</c:v>
                </c:pt>
                <c:pt idx="275">
                  <c:v>1.0398559818660003</c:v>
                </c:pt>
                <c:pt idx="276">
                  <c:v>1.7661972509087409</c:v>
                </c:pt>
                <c:pt idx="277">
                  <c:v>1.0264640378556678</c:v>
                </c:pt>
                <c:pt idx="278">
                  <c:v>0.86176175517018727</c:v>
                </c:pt>
                <c:pt idx="279">
                  <c:v>0.77790748838997281</c:v>
                </c:pt>
                <c:pt idx="280">
                  <c:v>9.7946474434262853E-2</c:v>
                </c:pt>
                <c:pt idx="281">
                  <c:v>0</c:v>
                </c:pt>
                <c:pt idx="282">
                  <c:v>0.4575764441423491</c:v>
                </c:pt>
                <c:pt idx="283">
                  <c:v>1.0460802467102015</c:v>
                </c:pt>
                <c:pt idx="284">
                  <c:v>1.2749255320790853</c:v>
                </c:pt>
                <c:pt idx="285">
                  <c:v>1.2821556133471468</c:v>
                </c:pt>
                <c:pt idx="286">
                  <c:v>1.8797234037830401</c:v>
                </c:pt>
                <c:pt idx="287">
                  <c:v>2.2328911614547975</c:v>
                </c:pt>
                <c:pt idx="288">
                  <c:v>2.0569278605811814</c:v>
                </c:pt>
                <c:pt idx="289">
                  <c:v>2.9548001008267377</c:v>
                </c:pt>
                <c:pt idx="290">
                  <c:v>3.8701129373405641</c:v>
                </c:pt>
                <c:pt idx="291">
                  <c:v>3.2915118335834492</c:v>
                </c:pt>
                <c:pt idx="292">
                  <c:v>4.235635647544167</c:v>
                </c:pt>
                <c:pt idx="293">
                  <c:v>3.6700601494520591</c:v>
                </c:pt>
                <c:pt idx="294">
                  <c:v>3.4375146006502266</c:v>
                </c:pt>
                <c:pt idx="295">
                  <c:v>3.3045930990064143</c:v>
                </c:pt>
                <c:pt idx="296">
                  <c:v>2.7778513294060003</c:v>
                </c:pt>
                <c:pt idx="297">
                  <c:v>2.725794285213623</c:v>
                </c:pt>
                <c:pt idx="298">
                  <c:v>3.0564929835284138</c:v>
                </c:pt>
                <c:pt idx="299">
                  <c:v>3.1965711769609717</c:v>
                </c:pt>
                <c:pt idx="300">
                  <c:v>3.0790101004407155</c:v>
                </c:pt>
                <c:pt idx="301">
                  <c:v>3.530953641869905</c:v>
                </c:pt>
                <c:pt idx="302">
                  <c:v>3.1555463450823051</c:v>
                </c:pt>
                <c:pt idx="303">
                  <c:v>2.9407909871712823</c:v>
                </c:pt>
                <c:pt idx="304">
                  <c:v>2.6316774535435128</c:v>
                </c:pt>
                <c:pt idx="305">
                  <c:v>2.8174087194984709</c:v>
                </c:pt>
                <c:pt idx="306">
                  <c:v>3.1180997038710467</c:v>
                </c:pt>
                <c:pt idx="307">
                  <c:v>2.7063101501019871</c:v>
                </c:pt>
                <c:pt idx="308">
                  <c:v>2.8585731896120237</c:v>
                </c:pt>
                <c:pt idx="309">
                  <c:v>3.1463773511187121</c:v>
                </c:pt>
                <c:pt idx="310">
                  <c:v>2.1984930447505935</c:v>
                </c:pt>
                <c:pt idx="311">
                  <c:v>1.3149543193681001</c:v>
                </c:pt>
                <c:pt idx="312">
                  <c:v>1.0769759910085996</c:v>
                </c:pt>
                <c:pt idx="313">
                  <c:v>1.1559338959976184</c:v>
                </c:pt>
                <c:pt idx="314">
                  <c:v>0.12211482664676865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7.2735609446850091E-2</c:v>
                </c:pt>
                <c:pt idx="328">
                  <c:v>1.862825384682476</c:v>
                </c:pt>
                <c:pt idx="329">
                  <c:v>6.7499661754891527</c:v>
                </c:pt>
                <c:pt idx="330">
                  <c:v>7.9647159315332727</c:v>
                </c:pt>
                <c:pt idx="331">
                  <c:v>8.1293918241093657</c:v>
                </c:pt>
                <c:pt idx="332">
                  <c:v>9.0364888009161213</c:v>
                </c:pt>
                <c:pt idx="333">
                  <c:v>10.03560035262845</c:v>
                </c:pt>
                <c:pt idx="334">
                  <c:v>10.387316758959763</c:v>
                </c:pt>
                <c:pt idx="335">
                  <c:v>9.1200868124536214</c:v>
                </c:pt>
                <c:pt idx="336">
                  <c:v>7.6023439587763031</c:v>
                </c:pt>
                <c:pt idx="337">
                  <c:v>7.0630746424009239</c:v>
                </c:pt>
                <c:pt idx="338">
                  <c:v>6.5099910306533948</c:v>
                </c:pt>
                <c:pt idx="339">
                  <c:v>5.9470516904349235</c:v>
                </c:pt>
                <c:pt idx="340">
                  <c:v>5.6812949844752492</c:v>
                </c:pt>
                <c:pt idx="341">
                  <c:v>6.0981688137608625</c:v>
                </c:pt>
                <c:pt idx="342">
                  <c:v>5.8826179707182069</c:v>
                </c:pt>
                <c:pt idx="343">
                  <c:v>4.9030159193271361</c:v>
                </c:pt>
                <c:pt idx="344">
                  <c:v>4.2136175689464483</c:v>
                </c:pt>
                <c:pt idx="345">
                  <c:v>2.7531573963182066</c:v>
                </c:pt>
                <c:pt idx="346">
                  <c:v>1.2415515810677569</c:v>
                </c:pt>
                <c:pt idx="347">
                  <c:v>0.52373178433442469</c:v>
                </c:pt>
                <c:pt idx="348">
                  <c:v>0.69511849661392233</c:v>
                </c:pt>
                <c:pt idx="349">
                  <c:v>0.96238586795591718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8-9542-81DB-9F5D51040860}"/>
            </c:ext>
          </c:extLst>
        </c:ser>
        <c:ser>
          <c:idx val="1"/>
          <c:order val="1"/>
          <c:tx>
            <c:strRef>
              <c:f>[1]Hoja1!$I$1</c:f>
              <c:strCache>
                <c:ptCount val="1"/>
                <c:pt idx="0">
                  <c:v>Destrucción de empleo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[1]Hoja1!$C$2:$C$362</c:f>
              <c:numCache>
                <c:formatCode>General</c:formatCode>
                <c:ptCount val="361"/>
                <c:pt idx="0">
                  <c:v>34304</c:v>
                </c:pt>
                <c:pt idx="1">
                  <c:v>34335</c:v>
                </c:pt>
                <c:pt idx="2">
                  <c:v>34366</c:v>
                </c:pt>
                <c:pt idx="3">
                  <c:v>34394</c:v>
                </c:pt>
                <c:pt idx="4">
                  <c:v>34425</c:v>
                </c:pt>
                <c:pt idx="5">
                  <c:v>34455</c:v>
                </c:pt>
                <c:pt idx="6">
                  <c:v>34486</c:v>
                </c:pt>
                <c:pt idx="7">
                  <c:v>34516</c:v>
                </c:pt>
                <c:pt idx="8">
                  <c:v>34547</c:v>
                </c:pt>
                <c:pt idx="9">
                  <c:v>34578</c:v>
                </c:pt>
                <c:pt idx="10">
                  <c:v>34608</c:v>
                </c:pt>
                <c:pt idx="11">
                  <c:v>34639</c:v>
                </c:pt>
                <c:pt idx="12">
                  <c:v>34669</c:v>
                </c:pt>
                <c:pt idx="13">
                  <c:v>34700</c:v>
                </c:pt>
                <c:pt idx="14">
                  <c:v>34731</c:v>
                </c:pt>
                <c:pt idx="15">
                  <c:v>34759</c:v>
                </c:pt>
                <c:pt idx="16">
                  <c:v>34790</c:v>
                </c:pt>
                <c:pt idx="17">
                  <c:v>34820</c:v>
                </c:pt>
                <c:pt idx="18">
                  <c:v>34851</c:v>
                </c:pt>
                <c:pt idx="19">
                  <c:v>34881</c:v>
                </c:pt>
                <c:pt idx="20">
                  <c:v>34912</c:v>
                </c:pt>
                <c:pt idx="21">
                  <c:v>34943</c:v>
                </c:pt>
                <c:pt idx="22">
                  <c:v>34973</c:v>
                </c:pt>
                <c:pt idx="23">
                  <c:v>35004</c:v>
                </c:pt>
                <c:pt idx="24">
                  <c:v>35034</c:v>
                </c:pt>
                <c:pt idx="25">
                  <c:v>35065</c:v>
                </c:pt>
                <c:pt idx="26">
                  <c:v>35096</c:v>
                </c:pt>
                <c:pt idx="27">
                  <c:v>35125</c:v>
                </c:pt>
                <c:pt idx="28">
                  <c:v>35156</c:v>
                </c:pt>
                <c:pt idx="29">
                  <c:v>35186</c:v>
                </c:pt>
                <c:pt idx="30">
                  <c:v>35217</c:v>
                </c:pt>
                <c:pt idx="31">
                  <c:v>35247</c:v>
                </c:pt>
                <c:pt idx="32">
                  <c:v>35278</c:v>
                </c:pt>
                <c:pt idx="33">
                  <c:v>35309</c:v>
                </c:pt>
                <c:pt idx="34">
                  <c:v>35339</c:v>
                </c:pt>
                <c:pt idx="35">
                  <c:v>35370</c:v>
                </c:pt>
                <c:pt idx="36">
                  <c:v>35400</c:v>
                </c:pt>
                <c:pt idx="37">
                  <c:v>35431</c:v>
                </c:pt>
                <c:pt idx="38">
                  <c:v>35462</c:v>
                </c:pt>
                <c:pt idx="39">
                  <c:v>35490</c:v>
                </c:pt>
                <c:pt idx="40">
                  <c:v>35521</c:v>
                </c:pt>
                <c:pt idx="41">
                  <c:v>35551</c:v>
                </c:pt>
                <c:pt idx="42">
                  <c:v>35582</c:v>
                </c:pt>
                <c:pt idx="43">
                  <c:v>35612</c:v>
                </c:pt>
                <c:pt idx="44">
                  <c:v>35643</c:v>
                </c:pt>
                <c:pt idx="45">
                  <c:v>35674</c:v>
                </c:pt>
                <c:pt idx="46">
                  <c:v>35704</c:v>
                </c:pt>
                <c:pt idx="47">
                  <c:v>35735</c:v>
                </c:pt>
                <c:pt idx="48">
                  <c:v>35765</c:v>
                </c:pt>
                <c:pt idx="49">
                  <c:v>35796</c:v>
                </c:pt>
                <c:pt idx="50">
                  <c:v>35827</c:v>
                </c:pt>
                <c:pt idx="51">
                  <c:v>35855</c:v>
                </c:pt>
                <c:pt idx="52">
                  <c:v>35886</c:v>
                </c:pt>
                <c:pt idx="53">
                  <c:v>35916</c:v>
                </c:pt>
                <c:pt idx="54">
                  <c:v>35947</c:v>
                </c:pt>
                <c:pt idx="55">
                  <c:v>35977</c:v>
                </c:pt>
                <c:pt idx="56">
                  <c:v>36008</c:v>
                </c:pt>
                <c:pt idx="57">
                  <c:v>36039</c:v>
                </c:pt>
                <c:pt idx="58">
                  <c:v>36069</c:v>
                </c:pt>
                <c:pt idx="59">
                  <c:v>36100</c:v>
                </c:pt>
                <c:pt idx="60">
                  <c:v>36130</c:v>
                </c:pt>
                <c:pt idx="61">
                  <c:v>36161</c:v>
                </c:pt>
                <c:pt idx="62">
                  <c:v>36192</c:v>
                </c:pt>
                <c:pt idx="63">
                  <c:v>36220</c:v>
                </c:pt>
                <c:pt idx="64">
                  <c:v>36251</c:v>
                </c:pt>
                <c:pt idx="65">
                  <c:v>36281</c:v>
                </c:pt>
                <c:pt idx="66">
                  <c:v>36312</c:v>
                </c:pt>
                <c:pt idx="67">
                  <c:v>36342</c:v>
                </c:pt>
                <c:pt idx="68">
                  <c:v>36373</c:v>
                </c:pt>
                <c:pt idx="69">
                  <c:v>36404</c:v>
                </c:pt>
                <c:pt idx="70">
                  <c:v>36434</c:v>
                </c:pt>
                <c:pt idx="71">
                  <c:v>36465</c:v>
                </c:pt>
                <c:pt idx="72">
                  <c:v>36495</c:v>
                </c:pt>
                <c:pt idx="73">
                  <c:v>36526</c:v>
                </c:pt>
                <c:pt idx="74">
                  <c:v>36557</c:v>
                </c:pt>
                <c:pt idx="75">
                  <c:v>36586</c:v>
                </c:pt>
                <c:pt idx="76">
                  <c:v>36617</c:v>
                </c:pt>
                <c:pt idx="77">
                  <c:v>36647</c:v>
                </c:pt>
                <c:pt idx="78">
                  <c:v>36678</c:v>
                </c:pt>
                <c:pt idx="79">
                  <c:v>36708</c:v>
                </c:pt>
                <c:pt idx="80">
                  <c:v>36739</c:v>
                </c:pt>
                <c:pt idx="81">
                  <c:v>36770</c:v>
                </c:pt>
                <c:pt idx="82">
                  <c:v>36800</c:v>
                </c:pt>
                <c:pt idx="83">
                  <c:v>36831</c:v>
                </c:pt>
                <c:pt idx="84">
                  <c:v>36861</c:v>
                </c:pt>
                <c:pt idx="85">
                  <c:v>36892</c:v>
                </c:pt>
                <c:pt idx="86">
                  <c:v>36923</c:v>
                </c:pt>
                <c:pt idx="87">
                  <c:v>36951</c:v>
                </c:pt>
                <c:pt idx="88">
                  <c:v>36982</c:v>
                </c:pt>
                <c:pt idx="89">
                  <c:v>37012</c:v>
                </c:pt>
                <c:pt idx="90">
                  <c:v>37043</c:v>
                </c:pt>
                <c:pt idx="91">
                  <c:v>37073</c:v>
                </c:pt>
                <c:pt idx="92">
                  <c:v>37104</c:v>
                </c:pt>
                <c:pt idx="93">
                  <c:v>37135</c:v>
                </c:pt>
                <c:pt idx="94">
                  <c:v>37165</c:v>
                </c:pt>
                <c:pt idx="95">
                  <c:v>37196</c:v>
                </c:pt>
                <c:pt idx="96">
                  <c:v>37226</c:v>
                </c:pt>
                <c:pt idx="97">
                  <c:v>37257</c:v>
                </c:pt>
                <c:pt idx="98">
                  <c:v>37288</c:v>
                </c:pt>
                <c:pt idx="99">
                  <c:v>37316</c:v>
                </c:pt>
                <c:pt idx="100">
                  <c:v>37347</c:v>
                </c:pt>
                <c:pt idx="101">
                  <c:v>37377</c:v>
                </c:pt>
                <c:pt idx="102">
                  <c:v>37408</c:v>
                </c:pt>
                <c:pt idx="103">
                  <c:v>37438</c:v>
                </c:pt>
                <c:pt idx="104">
                  <c:v>37469</c:v>
                </c:pt>
                <c:pt idx="105">
                  <c:v>37500</c:v>
                </c:pt>
                <c:pt idx="106">
                  <c:v>37530</c:v>
                </c:pt>
                <c:pt idx="107">
                  <c:v>37561</c:v>
                </c:pt>
                <c:pt idx="108">
                  <c:v>37591</c:v>
                </c:pt>
                <c:pt idx="109">
                  <c:v>37622</c:v>
                </c:pt>
                <c:pt idx="110">
                  <c:v>37653</c:v>
                </c:pt>
                <c:pt idx="111">
                  <c:v>37681</c:v>
                </c:pt>
                <c:pt idx="112">
                  <c:v>37712</c:v>
                </c:pt>
                <c:pt idx="113">
                  <c:v>37742</c:v>
                </c:pt>
                <c:pt idx="114">
                  <c:v>37773</c:v>
                </c:pt>
                <c:pt idx="115">
                  <c:v>37803</c:v>
                </c:pt>
                <c:pt idx="116">
                  <c:v>37834</c:v>
                </c:pt>
                <c:pt idx="117">
                  <c:v>37865</c:v>
                </c:pt>
                <c:pt idx="118">
                  <c:v>37895</c:v>
                </c:pt>
                <c:pt idx="119">
                  <c:v>37926</c:v>
                </c:pt>
                <c:pt idx="120">
                  <c:v>37956</c:v>
                </c:pt>
                <c:pt idx="121">
                  <c:v>37987</c:v>
                </c:pt>
                <c:pt idx="122">
                  <c:v>38018</c:v>
                </c:pt>
                <c:pt idx="123">
                  <c:v>38047</c:v>
                </c:pt>
                <c:pt idx="124">
                  <c:v>38078</c:v>
                </c:pt>
                <c:pt idx="125">
                  <c:v>38108</c:v>
                </c:pt>
                <c:pt idx="126">
                  <c:v>38139</c:v>
                </c:pt>
                <c:pt idx="127">
                  <c:v>38169</c:v>
                </c:pt>
                <c:pt idx="128">
                  <c:v>38200</c:v>
                </c:pt>
                <c:pt idx="129">
                  <c:v>38231</c:v>
                </c:pt>
                <c:pt idx="130">
                  <c:v>38261</c:v>
                </c:pt>
                <c:pt idx="131">
                  <c:v>38292</c:v>
                </c:pt>
                <c:pt idx="132">
                  <c:v>38322</c:v>
                </c:pt>
                <c:pt idx="133">
                  <c:v>38353</c:v>
                </c:pt>
                <c:pt idx="134">
                  <c:v>38384</c:v>
                </c:pt>
                <c:pt idx="135">
                  <c:v>38412</c:v>
                </c:pt>
                <c:pt idx="136">
                  <c:v>38443</c:v>
                </c:pt>
                <c:pt idx="137">
                  <c:v>38473</c:v>
                </c:pt>
                <c:pt idx="138">
                  <c:v>38504</c:v>
                </c:pt>
                <c:pt idx="139">
                  <c:v>38534</c:v>
                </c:pt>
                <c:pt idx="140">
                  <c:v>38565</c:v>
                </c:pt>
                <c:pt idx="141">
                  <c:v>38596</c:v>
                </c:pt>
                <c:pt idx="142">
                  <c:v>38626</c:v>
                </c:pt>
                <c:pt idx="143">
                  <c:v>38657</c:v>
                </c:pt>
                <c:pt idx="144">
                  <c:v>38687</c:v>
                </c:pt>
                <c:pt idx="145">
                  <c:v>38718</c:v>
                </c:pt>
                <c:pt idx="146">
                  <c:v>38749</c:v>
                </c:pt>
                <c:pt idx="147">
                  <c:v>38777</c:v>
                </c:pt>
                <c:pt idx="148">
                  <c:v>38808</c:v>
                </c:pt>
                <c:pt idx="149">
                  <c:v>38838</c:v>
                </c:pt>
                <c:pt idx="150">
                  <c:v>38869</c:v>
                </c:pt>
                <c:pt idx="151">
                  <c:v>38899</c:v>
                </c:pt>
                <c:pt idx="152">
                  <c:v>38930</c:v>
                </c:pt>
                <c:pt idx="153">
                  <c:v>38961</c:v>
                </c:pt>
                <c:pt idx="154">
                  <c:v>38991</c:v>
                </c:pt>
                <c:pt idx="155">
                  <c:v>39022</c:v>
                </c:pt>
                <c:pt idx="156">
                  <c:v>39052</c:v>
                </c:pt>
                <c:pt idx="157">
                  <c:v>39083</c:v>
                </c:pt>
                <c:pt idx="158">
                  <c:v>39114</c:v>
                </c:pt>
                <c:pt idx="159">
                  <c:v>39142</c:v>
                </c:pt>
                <c:pt idx="160">
                  <c:v>39173</c:v>
                </c:pt>
                <c:pt idx="161">
                  <c:v>39203</c:v>
                </c:pt>
                <c:pt idx="162">
                  <c:v>39234</c:v>
                </c:pt>
                <c:pt idx="163">
                  <c:v>39264</c:v>
                </c:pt>
                <c:pt idx="164">
                  <c:v>39295</c:v>
                </c:pt>
                <c:pt idx="165">
                  <c:v>39326</c:v>
                </c:pt>
                <c:pt idx="166">
                  <c:v>39356</c:v>
                </c:pt>
                <c:pt idx="167">
                  <c:v>39387</c:v>
                </c:pt>
                <c:pt idx="168">
                  <c:v>39417</c:v>
                </c:pt>
                <c:pt idx="169">
                  <c:v>39448</c:v>
                </c:pt>
                <c:pt idx="170">
                  <c:v>39479</c:v>
                </c:pt>
                <c:pt idx="171">
                  <c:v>39508</c:v>
                </c:pt>
                <c:pt idx="172">
                  <c:v>39539</c:v>
                </c:pt>
                <c:pt idx="173">
                  <c:v>39569</c:v>
                </c:pt>
                <c:pt idx="174">
                  <c:v>39600</c:v>
                </c:pt>
                <c:pt idx="175">
                  <c:v>39630</c:v>
                </c:pt>
                <c:pt idx="176">
                  <c:v>39661</c:v>
                </c:pt>
                <c:pt idx="177">
                  <c:v>39692</c:v>
                </c:pt>
                <c:pt idx="178">
                  <c:v>39722</c:v>
                </c:pt>
                <c:pt idx="179">
                  <c:v>39753</c:v>
                </c:pt>
                <c:pt idx="180">
                  <c:v>39783</c:v>
                </c:pt>
                <c:pt idx="181">
                  <c:v>39814</c:v>
                </c:pt>
                <c:pt idx="182">
                  <c:v>39845</c:v>
                </c:pt>
                <c:pt idx="183">
                  <c:v>39873</c:v>
                </c:pt>
                <c:pt idx="184">
                  <c:v>39904</c:v>
                </c:pt>
                <c:pt idx="185">
                  <c:v>39934</c:v>
                </c:pt>
                <c:pt idx="186">
                  <c:v>39965</c:v>
                </c:pt>
                <c:pt idx="187">
                  <c:v>39995</c:v>
                </c:pt>
                <c:pt idx="188">
                  <c:v>40026</c:v>
                </c:pt>
                <c:pt idx="189">
                  <c:v>40057</c:v>
                </c:pt>
                <c:pt idx="190">
                  <c:v>40087</c:v>
                </c:pt>
                <c:pt idx="191">
                  <c:v>40118</c:v>
                </c:pt>
                <c:pt idx="192">
                  <c:v>40148</c:v>
                </c:pt>
                <c:pt idx="193">
                  <c:v>40179</c:v>
                </c:pt>
                <c:pt idx="194">
                  <c:v>40210</c:v>
                </c:pt>
                <c:pt idx="195">
                  <c:v>40238</c:v>
                </c:pt>
                <c:pt idx="196">
                  <c:v>40269</c:v>
                </c:pt>
                <c:pt idx="197">
                  <c:v>40299</c:v>
                </c:pt>
                <c:pt idx="198">
                  <c:v>40330</c:v>
                </c:pt>
                <c:pt idx="199">
                  <c:v>40360</c:v>
                </c:pt>
                <c:pt idx="200">
                  <c:v>40391</c:v>
                </c:pt>
                <c:pt idx="201">
                  <c:v>40422</c:v>
                </c:pt>
                <c:pt idx="202">
                  <c:v>40452</c:v>
                </c:pt>
                <c:pt idx="203">
                  <c:v>40483</c:v>
                </c:pt>
                <c:pt idx="204">
                  <c:v>40513</c:v>
                </c:pt>
                <c:pt idx="205">
                  <c:v>40544</c:v>
                </c:pt>
                <c:pt idx="206">
                  <c:v>40575</c:v>
                </c:pt>
                <c:pt idx="207">
                  <c:v>40603</c:v>
                </c:pt>
                <c:pt idx="208">
                  <c:v>40634</c:v>
                </c:pt>
                <c:pt idx="209">
                  <c:v>40664</c:v>
                </c:pt>
                <c:pt idx="210">
                  <c:v>40695</c:v>
                </c:pt>
                <c:pt idx="211">
                  <c:v>40725</c:v>
                </c:pt>
                <c:pt idx="212">
                  <c:v>40756</c:v>
                </c:pt>
                <c:pt idx="213">
                  <c:v>40787</c:v>
                </c:pt>
                <c:pt idx="214">
                  <c:v>40817</c:v>
                </c:pt>
                <c:pt idx="215">
                  <c:v>40848</c:v>
                </c:pt>
                <c:pt idx="216">
                  <c:v>40878</c:v>
                </c:pt>
                <c:pt idx="217">
                  <c:v>40909</c:v>
                </c:pt>
                <c:pt idx="218">
                  <c:v>40940</c:v>
                </c:pt>
                <c:pt idx="219">
                  <c:v>40969</c:v>
                </c:pt>
                <c:pt idx="220">
                  <c:v>41000</c:v>
                </c:pt>
                <c:pt idx="221">
                  <c:v>41030</c:v>
                </c:pt>
                <c:pt idx="222">
                  <c:v>41061</c:v>
                </c:pt>
                <c:pt idx="223">
                  <c:v>41091</c:v>
                </c:pt>
                <c:pt idx="224">
                  <c:v>41122</c:v>
                </c:pt>
                <c:pt idx="225">
                  <c:v>41153</c:v>
                </c:pt>
                <c:pt idx="226">
                  <c:v>41183</c:v>
                </c:pt>
                <c:pt idx="227">
                  <c:v>41214</c:v>
                </c:pt>
                <c:pt idx="228">
                  <c:v>41244</c:v>
                </c:pt>
                <c:pt idx="229">
                  <c:v>41275</c:v>
                </c:pt>
                <c:pt idx="230">
                  <c:v>41306</c:v>
                </c:pt>
                <c:pt idx="231">
                  <c:v>41334</c:v>
                </c:pt>
                <c:pt idx="232">
                  <c:v>41365</c:v>
                </c:pt>
                <c:pt idx="233">
                  <c:v>41395</c:v>
                </c:pt>
                <c:pt idx="234">
                  <c:v>41426</c:v>
                </c:pt>
                <c:pt idx="235">
                  <c:v>41456</c:v>
                </c:pt>
                <c:pt idx="236">
                  <c:v>41487</c:v>
                </c:pt>
                <c:pt idx="237">
                  <c:v>41518</c:v>
                </c:pt>
                <c:pt idx="238">
                  <c:v>41548</c:v>
                </c:pt>
                <c:pt idx="239">
                  <c:v>41579</c:v>
                </c:pt>
                <c:pt idx="240">
                  <c:v>41609</c:v>
                </c:pt>
                <c:pt idx="241">
                  <c:v>41640</c:v>
                </c:pt>
                <c:pt idx="242">
                  <c:v>41671</c:v>
                </c:pt>
                <c:pt idx="243">
                  <c:v>41699</c:v>
                </c:pt>
                <c:pt idx="244">
                  <c:v>41730</c:v>
                </c:pt>
                <c:pt idx="245">
                  <c:v>41760</c:v>
                </c:pt>
                <c:pt idx="246">
                  <c:v>41791</c:v>
                </c:pt>
                <c:pt idx="247">
                  <c:v>41821</c:v>
                </c:pt>
                <c:pt idx="248">
                  <c:v>41852</c:v>
                </c:pt>
                <c:pt idx="249">
                  <c:v>41883</c:v>
                </c:pt>
                <c:pt idx="250">
                  <c:v>41913</c:v>
                </c:pt>
                <c:pt idx="251">
                  <c:v>41944</c:v>
                </c:pt>
                <c:pt idx="252">
                  <c:v>41974</c:v>
                </c:pt>
                <c:pt idx="253">
                  <c:v>42005</c:v>
                </c:pt>
                <c:pt idx="254">
                  <c:v>42036</c:v>
                </c:pt>
                <c:pt idx="255">
                  <c:v>42064</c:v>
                </c:pt>
                <c:pt idx="256">
                  <c:v>42095</c:v>
                </c:pt>
                <c:pt idx="257">
                  <c:v>42125</c:v>
                </c:pt>
                <c:pt idx="258">
                  <c:v>42156</c:v>
                </c:pt>
                <c:pt idx="259">
                  <c:v>42186</c:v>
                </c:pt>
                <c:pt idx="260">
                  <c:v>42217</c:v>
                </c:pt>
                <c:pt idx="261">
                  <c:v>42248</c:v>
                </c:pt>
                <c:pt idx="262">
                  <c:v>42278</c:v>
                </c:pt>
                <c:pt idx="263">
                  <c:v>42309</c:v>
                </c:pt>
                <c:pt idx="264">
                  <c:v>42339</c:v>
                </c:pt>
                <c:pt idx="265">
                  <c:v>42370</c:v>
                </c:pt>
                <c:pt idx="266">
                  <c:v>42401</c:v>
                </c:pt>
                <c:pt idx="267">
                  <c:v>42430</c:v>
                </c:pt>
                <c:pt idx="268">
                  <c:v>42461</c:v>
                </c:pt>
                <c:pt idx="269">
                  <c:v>42491</c:v>
                </c:pt>
                <c:pt idx="270">
                  <c:v>42522</c:v>
                </c:pt>
                <c:pt idx="271">
                  <c:v>42552</c:v>
                </c:pt>
                <c:pt idx="272">
                  <c:v>42583</c:v>
                </c:pt>
                <c:pt idx="273">
                  <c:v>42614</c:v>
                </c:pt>
                <c:pt idx="274">
                  <c:v>42644</c:v>
                </c:pt>
                <c:pt idx="275">
                  <c:v>42675</c:v>
                </c:pt>
                <c:pt idx="276">
                  <c:v>42705</c:v>
                </c:pt>
                <c:pt idx="277">
                  <c:v>42736</c:v>
                </c:pt>
                <c:pt idx="278">
                  <c:v>42767</c:v>
                </c:pt>
                <c:pt idx="279">
                  <c:v>42795</c:v>
                </c:pt>
                <c:pt idx="280">
                  <c:v>42826</c:v>
                </c:pt>
                <c:pt idx="281">
                  <c:v>42856</c:v>
                </c:pt>
                <c:pt idx="282">
                  <c:v>42887</c:v>
                </c:pt>
                <c:pt idx="283">
                  <c:v>42917</c:v>
                </c:pt>
                <c:pt idx="284">
                  <c:v>42948</c:v>
                </c:pt>
                <c:pt idx="285">
                  <c:v>42979</c:v>
                </c:pt>
                <c:pt idx="286">
                  <c:v>43009</c:v>
                </c:pt>
                <c:pt idx="287">
                  <c:v>43040</c:v>
                </c:pt>
                <c:pt idx="288">
                  <c:v>43070</c:v>
                </c:pt>
                <c:pt idx="289">
                  <c:v>43101</c:v>
                </c:pt>
                <c:pt idx="290">
                  <c:v>43132</c:v>
                </c:pt>
                <c:pt idx="291">
                  <c:v>43160</c:v>
                </c:pt>
                <c:pt idx="292">
                  <c:v>43191</c:v>
                </c:pt>
                <c:pt idx="293">
                  <c:v>43221</c:v>
                </c:pt>
                <c:pt idx="294">
                  <c:v>43252</c:v>
                </c:pt>
                <c:pt idx="295">
                  <c:v>43282</c:v>
                </c:pt>
                <c:pt idx="296">
                  <c:v>43313</c:v>
                </c:pt>
                <c:pt idx="297">
                  <c:v>43344</c:v>
                </c:pt>
                <c:pt idx="298">
                  <c:v>43374</c:v>
                </c:pt>
                <c:pt idx="299">
                  <c:v>43405</c:v>
                </c:pt>
                <c:pt idx="300">
                  <c:v>43435</c:v>
                </c:pt>
                <c:pt idx="301">
                  <c:v>43466</c:v>
                </c:pt>
                <c:pt idx="302">
                  <c:v>43497</c:v>
                </c:pt>
                <c:pt idx="303">
                  <c:v>43525</c:v>
                </c:pt>
                <c:pt idx="304">
                  <c:v>43556</c:v>
                </c:pt>
                <c:pt idx="305">
                  <c:v>43586</c:v>
                </c:pt>
                <c:pt idx="306">
                  <c:v>43617</c:v>
                </c:pt>
                <c:pt idx="307">
                  <c:v>43647</c:v>
                </c:pt>
                <c:pt idx="308">
                  <c:v>43678</c:v>
                </c:pt>
                <c:pt idx="309">
                  <c:v>43709</c:v>
                </c:pt>
                <c:pt idx="310">
                  <c:v>43739</c:v>
                </c:pt>
                <c:pt idx="311">
                  <c:v>43770</c:v>
                </c:pt>
                <c:pt idx="312">
                  <c:v>43800</c:v>
                </c:pt>
                <c:pt idx="313">
                  <c:v>43831</c:v>
                </c:pt>
                <c:pt idx="314">
                  <c:v>43862</c:v>
                </c:pt>
                <c:pt idx="315">
                  <c:v>43891</c:v>
                </c:pt>
                <c:pt idx="316">
                  <c:v>43922</c:v>
                </c:pt>
                <c:pt idx="317">
                  <c:v>43952</c:v>
                </c:pt>
                <c:pt idx="318">
                  <c:v>43983</c:v>
                </c:pt>
                <c:pt idx="319">
                  <c:v>44013</c:v>
                </c:pt>
                <c:pt idx="320">
                  <c:v>44044</c:v>
                </c:pt>
                <c:pt idx="321">
                  <c:v>44075</c:v>
                </c:pt>
                <c:pt idx="322">
                  <c:v>44105</c:v>
                </c:pt>
                <c:pt idx="323">
                  <c:v>44136</c:v>
                </c:pt>
                <c:pt idx="324">
                  <c:v>44166</c:v>
                </c:pt>
                <c:pt idx="325">
                  <c:v>44197</c:v>
                </c:pt>
                <c:pt idx="326">
                  <c:v>44228</c:v>
                </c:pt>
                <c:pt idx="327">
                  <c:v>44256</c:v>
                </c:pt>
                <c:pt idx="328">
                  <c:v>44287</c:v>
                </c:pt>
                <c:pt idx="329">
                  <c:v>44317</c:v>
                </c:pt>
                <c:pt idx="330">
                  <c:v>44348</c:v>
                </c:pt>
                <c:pt idx="331">
                  <c:v>44378</c:v>
                </c:pt>
                <c:pt idx="332">
                  <c:v>44409</c:v>
                </c:pt>
                <c:pt idx="333">
                  <c:v>44440</c:v>
                </c:pt>
                <c:pt idx="334">
                  <c:v>44470</c:v>
                </c:pt>
                <c:pt idx="335">
                  <c:v>44501</c:v>
                </c:pt>
                <c:pt idx="336">
                  <c:v>44531</c:v>
                </c:pt>
                <c:pt idx="337">
                  <c:v>44562</c:v>
                </c:pt>
                <c:pt idx="338">
                  <c:v>44593</c:v>
                </c:pt>
                <c:pt idx="339">
                  <c:v>44621</c:v>
                </c:pt>
                <c:pt idx="340">
                  <c:v>44652</c:v>
                </c:pt>
                <c:pt idx="341">
                  <c:v>44682</c:v>
                </c:pt>
                <c:pt idx="342">
                  <c:v>44713</c:v>
                </c:pt>
                <c:pt idx="343">
                  <c:v>44743</c:v>
                </c:pt>
                <c:pt idx="344">
                  <c:v>44774</c:v>
                </c:pt>
                <c:pt idx="345">
                  <c:v>44805</c:v>
                </c:pt>
                <c:pt idx="346">
                  <c:v>44835</c:v>
                </c:pt>
                <c:pt idx="347">
                  <c:v>44866</c:v>
                </c:pt>
                <c:pt idx="348">
                  <c:v>44896</c:v>
                </c:pt>
                <c:pt idx="349">
                  <c:v>44927</c:v>
                </c:pt>
                <c:pt idx="350">
                  <c:v>44958</c:v>
                </c:pt>
                <c:pt idx="351">
                  <c:v>44986</c:v>
                </c:pt>
                <c:pt idx="352">
                  <c:v>45017</c:v>
                </c:pt>
                <c:pt idx="353">
                  <c:v>45047</c:v>
                </c:pt>
                <c:pt idx="354">
                  <c:v>45078</c:v>
                </c:pt>
                <c:pt idx="355">
                  <c:v>45108</c:v>
                </c:pt>
                <c:pt idx="356">
                  <c:v>45139</c:v>
                </c:pt>
                <c:pt idx="357">
                  <c:v>45170</c:v>
                </c:pt>
                <c:pt idx="358">
                  <c:v>45200</c:v>
                </c:pt>
                <c:pt idx="359">
                  <c:v>45231</c:v>
                </c:pt>
                <c:pt idx="360">
                  <c:v>45261</c:v>
                </c:pt>
              </c:numCache>
            </c:numRef>
          </c:cat>
          <c:val>
            <c:numRef>
              <c:f>[1]Hoja1!$I$2:$I$362</c:f>
              <c:numCache>
                <c:formatCode>General</c:formatCode>
                <c:ptCount val="361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-7.2118335644277831E-2</c:v>
                </c:pt>
                <c:pt idx="58">
                  <c:v>-0.82733592859710603</c:v>
                </c:pt>
                <c:pt idx="59">
                  <c:v>-0.54671415110426613</c:v>
                </c:pt>
                <c:pt idx="60">
                  <c:v>-1.577581947734541</c:v>
                </c:pt>
                <c:pt idx="61">
                  <c:v>-2.2075277834440188</c:v>
                </c:pt>
                <c:pt idx="62">
                  <c:v>-2.6035760912409889</c:v>
                </c:pt>
                <c:pt idx="63">
                  <c:v>-2.5142947654223979</c:v>
                </c:pt>
                <c:pt idx="64">
                  <c:v>-2.8664227189445612</c:v>
                </c:pt>
                <c:pt idx="65">
                  <c:v>-2.34546827421519</c:v>
                </c:pt>
                <c:pt idx="66">
                  <c:v>-2.5538879565738637</c:v>
                </c:pt>
                <c:pt idx="67">
                  <c:v>-3.4126613439004472</c:v>
                </c:pt>
                <c:pt idx="68">
                  <c:v>-2.3319082782743861</c:v>
                </c:pt>
                <c:pt idx="69">
                  <c:v>-0.87694333392512869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-7.9062255458606234E-2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-0.18124619140778009</c:v>
                </c:pt>
                <c:pt idx="106">
                  <c:v>0</c:v>
                </c:pt>
                <c:pt idx="107">
                  <c:v>-3.7557553183716896</c:v>
                </c:pt>
                <c:pt idx="108">
                  <c:v>0</c:v>
                </c:pt>
                <c:pt idx="109">
                  <c:v>-1.668267545397184</c:v>
                </c:pt>
                <c:pt idx="110">
                  <c:v>-3.5211408342136097</c:v>
                </c:pt>
                <c:pt idx="111">
                  <c:v>0</c:v>
                </c:pt>
                <c:pt idx="112">
                  <c:v>0</c:v>
                </c:pt>
                <c:pt idx="113">
                  <c:v>-1.1338358213291433</c:v>
                </c:pt>
                <c:pt idx="114">
                  <c:v>0</c:v>
                </c:pt>
                <c:pt idx="115">
                  <c:v>-0.65013832542271111</c:v>
                </c:pt>
                <c:pt idx="116">
                  <c:v>-1.9514343395277134E-2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-0.28445704303112773</c:v>
                </c:pt>
                <c:pt idx="188">
                  <c:v>-0.11650104721749877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-0.21832414068767569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-0.11410733889327673</c:v>
                </c:pt>
                <c:pt idx="316">
                  <c:v>-1.188717694565633</c:v>
                </c:pt>
                <c:pt idx="317">
                  <c:v>-5.5075253448443</c:v>
                </c:pt>
                <c:pt idx="318">
                  <c:v>-7.3558759923619599</c:v>
                </c:pt>
                <c:pt idx="319">
                  <c:v>-6.6560106381921003</c:v>
                </c:pt>
                <c:pt idx="320">
                  <c:v>-7.0348939982654564</c:v>
                </c:pt>
                <c:pt idx="321">
                  <c:v>-6.3845863718866021</c:v>
                </c:pt>
                <c:pt idx="322">
                  <c:v>-5.2887560607380308</c:v>
                </c:pt>
                <c:pt idx="323">
                  <c:v>-3.7249899947348286</c:v>
                </c:pt>
                <c:pt idx="324">
                  <c:v>-1.9695124750976789</c:v>
                </c:pt>
                <c:pt idx="325">
                  <c:v>-2.4314877470908658</c:v>
                </c:pt>
                <c:pt idx="326">
                  <c:v>-0.63862942846791837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-0.43917072740886631</c:v>
                </c:pt>
                <c:pt idx="351">
                  <c:v>-1.0795875957224754</c:v>
                </c:pt>
                <c:pt idx="352">
                  <c:v>-1.504917757797597</c:v>
                </c:pt>
                <c:pt idx="353">
                  <c:v>-2.4573989827599396</c:v>
                </c:pt>
                <c:pt idx="354">
                  <c:v>-1.3123844291514919</c:v>
                </c:pt>
                <c:pt idx="355">
                  <c:v>-1.121580661799515</c:v>
                </c:pt>
                <c:pt idx="356">
                  <c:v>-1.2624155381777968</c:v>
                </c:pt>
                <c:pt idx="357">
                  <c:v>-1.6166845089084947</c:v>
                </c:pt>
                <c:pt idx="358">
                  <c:v>-1.6248268077736827</c:v>
                </c:pt>
                <c:pt idx="359">
                  <c:v>-2.0018972284472136</c:v>
                </c:pt>
                <c:pt idx="360">
                  <c:v>-2.6503594774143879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8-9542-81DB-9F5D51040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465424"/>
        <c:axId val="1"/>
      </c:barChart>
      <c:catAx>
        <c:axId val="15014654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01465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Inactividad!$W$3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Inactividad!$V$20:$V$34</c:f>
              <c:numCache>
                <c:formatCode>General</c:formatCode>
                <c:ptCount val="15"/>
              </c:numCache>
            </c:numRef>
          </c:cat>
          <c:val>
            <c:numRef>
              <c:f>Inactividad!$W$20:$W$34</c:f>
              <c:numCache>
                <c:formatCode>#,##0.0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EBF8-B14F-B169-466560E0A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284064"/>
        <c:axId val="648285776"/>
      </c:barChart>
      <c:catAx>
        <c:axId val="648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8285776"/>
        <c:crosses val="autoZero"/>
        <c:auto val="1"/>
        <c:lblAlgn val="ctr"/>
        <c:lblOffset val="100"/>
        <c:noMultiLvlLbl val="0"/>
      </c:catAx>
      <c:valAx>
        <c:axId val="64828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82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Inactividad!$M$1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Inactividad!$C$339:$C$366</c:f>
              <c:numCache>
                <c:formatCode>mmm\-yy</c:formatCode>
                <c:ptCount val="28"/>
              </c:numCache>
            </c:numRef>
          </c:cat>
          <c:val>
            <c:numRef>
              <c:f>Inactividad!$P$340:$P$367</c:f>
              <c:numCache>
                <c:formatCode>#,##0.0_ ;\-#,##0.0\ 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0-D559-0F4A-B5FE-52061468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700239"/>
        <c:axId val="336772768"/>
      </c:barChart>
      <c:catAx>
        <c:axId val="21207002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6772768"/>
        <c:crosses val="autoZero"/>
        <c:auto val="1"/>
        <c:lblAlgn val="ctr"/>
        <c:lblOffset val="100"/>
        <c:noMultiLvlLbl val="1"/>
      </c:catAx>
      <c:valAx>
        <c:axId val="3367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2070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Inactividad!$H$1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Inactividad!$B$55:$C$100</c:f>
              <c:multiLvlStrCache>
                <c:ptCount val="46"/>
                <c:lvl>
                  <c:pt idx="0">
                    <c:v>May - Jul</c:v>
                  </c:pt>
                  <c:pt idx="1">
                    <c:v>Jun - Ago</c:v>
                  </c:pt>
                  <c:pt idx="2">
                    <c:v>Jul - Sep</c:v>
                  </c:pt>
                  <c:pt idx="3">
                    <c:v>Ago - Oct</c:v>
                  </c:pt>
                  <c:pt idx="4">
                    <c:v>Sep - Nov</c:v>
                  </c:pt>
                  <c:pt idx="5">
                    <c:v>Oct - Dic</c:v>
                  </c:pt>
                  <c:pt idx="6">
                    <c:v>Nov - Ene</c:v>
                  </c:pt>
                  <c:pt idx="7">
                    <c:v>Dic - Feb</c:v>
                  </c:pt>
                  <c:pt idx="8">
                    <c:v>Ene - Mar</c:v>
                  </c:pt>
                  <c:pt idx="9">
                    <c:v>Feb - Abr</c:v>
                  </c:pt>
                  <c:pt idx="10">
                    <c:v>Mar - May</c:v>
                  </c:pt>
                  <c:pt idx="11">
                    <c:v>Abr - Jun</c:v>
                  </c:pt>
                  <c:pt idx="12">
                    <c:v>May - Jul</c:v>
                  </c:pt>
                  <c:pt idx="13">
                    <c:v>Jun - Ago</c:v>
                  </c:pt>
                  <c:pt idx="14">
                    <c:v>Jul - Sep</c:v>
                  </c:pt>
                  <c:pt idx="15">
                    <c:v>Ago - Oct</c:v>
                  </c:pt>
                  <c:pt idx="16">
                    <c:v>Sep - Nov</c:v>
                  </c:pt>
                  <c:pt idx="17">
                    <c:v>Oct - Dic</c:v>
                  </c:pt>
                  <c:pt idx="18">
                    <c:v>Nov - Ene</c:v>
                  </c:pt>
                  <c:pt idx="19">
                    <c:v>Dic - Feb</c:v>
                  </c:pt>
                  <c:pt idx="20">
                    <c:v>Ene - Mar</c:v>
                  </c:pt>
                  <c:pt idx="21">
                    <c:v>Feb - Abr</c:v>
                  </c:pt>
                  <c:pt idx="22">
                    <c:v>Mar - May</c:v>
                  </c:pt>
                  <c:pt idx="23">
                    <c:v>Abr - Jun</c:v>
                  </c:pt>
                  <c:pt idx="24">
                    <c:v>May - Jul</c:v>
                  </c:pt>
                  <c:pt idx="25">
                    <c:v>Jun - Ago</c:v>
                  </c:pt>
                  <c:pt idx="26">
                    <c:v>Jul - Sep</c:v>
                  </c:pt>
                  <c:pt idx="27">
                    <c:v>Ago - Oct</c:v>
                  </c:pt>
                  <c:pt idx="28">
                    <c:v>Sep - Nov</c:v>
                  </c:pt>
                  <c:pt idx="29">
                    <c:v>Oct - Dic</c:v>
                  </c:pt>
                  <c:pt idx="30">
                    <c:v>Nov - Ene</c:v>
                  </c:pt>
                  <c:pt idx="31">
                    <c:v>Dic - Feb</c:v>
                  </c:pt>
                  <c:pt idx="32">
                    <c:v>Ene - Mar</c:v>
                  </c:pt>
                  <c:pt idx="33">
                    <c:v>Feb - Abr</c:v>
                  </c:pt>
                  <c:pt idx="34">
                    <c:v>Mar - May</c:v>
                  </c:pt>
                  <c:pt idx="35">
                    <c:v>Abr - Jun</c:v>
                  </c:pt>
                  <c:pt idx="36">
                    <c:v>May - Jul</c:v>
                  </c:pt>
                  <c:pt idx="37">
                    <c:v>Jun - Ago</c:v>
                  </c:pt>
                  <c:pt idx="38">
                    <c:v>Jul - Sep</c:v>
                  </c:pt>
                  <c:pt idx="39">
                    <c:v>Ago - Oct</c:v>
                  </c:pt>
                  <c:pt idx="40">
                    <c:v>Sep - Nov</c:v>
                  </c:pt>
                  <c:pt idx="41">
                    <c:v>Oct - Dic</c:v>
                  </c:pt>
                  <c:pt idx="42">
                    <c:v>Nov - Ene</c:v>
                  </c:pt>
                  <c:pt idx="43">
                    <c:v>Dic - Feb</c:v>
                  </c:pt>
                  <c:pt idx="44">
                    <c:v>Ene - Mar</c:v>
                  </c:pt>
                  <c:pt idx="45">
                    <c:v>Feb - Abr</c:v>
                  </c:pt>
                </c:lvl>
                <c:lvl>
                  <c:pt idx="7">
                    <c:v>2022</c:v>
                  </c:pt>
                  <c:pt idx="19">
                    <c:v>2023</c:v>
                  </c:pt>
                  <c:pt idx="31">
                    <c:v>2024</c:v>
                  </c:pt>
                  <c:pt idx="43">
                    <c:v>2025</c:v>
                  </c:pt>
                </c:lvl>
              </c:multiLvlStrCache>
            </c:multiLvlStrRef>
          </c:cat>
          <c:val>
            <c:numRef>
              <c:f>Inactividad!$H$55:$H$100</c:f>
              <c:numCache>
                <c:formatCode>#,##0.0</c:formatCode>
                <c:ptCount val="46"/>
                <c:pt idx="0">
                  <c:v>-7.8285194048073663</c:v>
                </c:pt>
                <c:pt idx="1">
                  <c:v>-7.5412938332936381</c:v>
                </c:pt>
                <c:pt idx="2">
                  <c:v>-6.8482332388827611</c:v>
                </c:pt>
                <c:pt idx="3">
                  <c:v>-4.6113394285875353</c:v>
                </c:pt>
                <c:pt idx="4">
                  <c:v>-2.716659962437018</c:v>
                </c:pt>
                <c:pt idx="5">
                  <c:v>-3.1020872699151436</c:v>
                </c:pt>
                <c:pt idx="6">
                  <c:v>-2.4033058192994061</c:v>
                </c:pt>
                <c:pt idx="7">
                  <c:v>-2.845552013909014</c:v>
                </c:pt>
                <c:pt idx="8">
                  <c:v>-4.062982812788773</c:v>
                </c:pt>
                <c:pt idx="9">
                  <c:v>-5.487913610598727</c:v>
                </c:pt>
                <c:pt idx="10">
                  <c:v>-7.1672143790323055</c:v>
                </c:pt>
                <c:pt idx="11">
                  <c:v>-7.6745262528218223</c:v>
                </c:pt>
                <c:pt idx="12">
                  <c:v>-7.2212641082874285</c:v>
                </c:pt>
                <c:pt idx="13">
                  <c:v>-6.2085207213649181</c:v>
                </c:pt>
                <c:pt idx="14">
                  <c:v>-5.1203868281958993</c:v>
                </c:pt>
                <c:pt idx="15">
                  <c:v>-4.1818716587814997</c:v>
                </c:pt>
                <c:pt idx="16">
                  <c:v>-3.5851388676113372</c:v>
                </c:pt>
                <c:pt idx="17">
                  <c:v>-3.4070939714042625</c:v>
                </c:pt>
                <c:pt idx="18">
                  <c:v>-3.7363279240235081</c:v>
                </c:pt>
                <c:pt idx="19">
                  <c:v>-3.4103910088162048</c:v>
                </c:pt>
                <c:pt idx="20">
                  <c:v>-2.8186421819280105</c:v>
                </c:pt>
                <c:pt idx="21">
                  <c:v>-2.0438841221628978</c:v>
                </c:pt>
                <c:pt idx="22">
                  <c:v>-1.8789551750700073</c:v>
                </c:pt>
                <c:pt idx="23">
                  <c:v>-2.1655860333739119</c:v>
                </c:pt>
                <c:pt idx="24">
                  <c:v>-2.1151798806821609</c:v>
                </c:pt>
                <c:pt idx="25">
                  <c:v>-2.0212511478243322</c:v>
                </c:pt>
                <c:pt idx="26">
                  <c:v>-2.1654665397212725</c:v>
                </c:pt>
                <c:pt idx="27">
                  <c:v>-2.3062103092274633</c:v>
                </c:pt>
                <c:pt idx="28">
                  <c:v>-3.2883542339334992</c:v>
                </c:pt>
                <c:pt idx="29">
                  <c:v>-3.0767360033922775</c:v>
                </c:pt>
                <c:pt idx="30">
                  <c:v>-2.8660132516957537</c:v>
                </c:pt>
                <c:pt idx="31">
                  <c:v>-2.6991333319609345</c:v>
                </c:pt>
                <c:pt idx="32">
                  <c:v>-2.6522191422826413</c:v>
                </c:pt>
                <c:pt idx="33">
                  <c:v>-3.1410049952952046</c:v>
                </c:pt>
                <c:pt idx="34">
                  <c:v>-2.3913400602771251</c:v>
                </c:pt>
                <c:pt idx="35">
                  <c:v>-2.2494729522400836</c:v>
                </c:pt>
                <c:pt idx="36">
                  <c:v>-1.4309618147089864</c:v>
                </c:pt>
                <c:pt idx="37">
                  <c:v>-1.4425045836299777</c:v>
                </c:pt>
                <c:pt idx="38">
                  <c:v>-1.1392947238135442</c:v>
                </c:pt>
                <c:pt idx="39">
                  <c:v>-0.49025644912227273</c:v>
                </c:pt>
                <c:pt idx="40">
                  <c:v>0.72243109468488331</c:v>
                </c:pt>
                <c:pt idx="41">
                  <c:v>1.6555604344700159</c:v>
                </c:pt>
                <c:pt idx="42">
                  <c:v>1.0342879984722719</c:v>
                </c:pt>
                <c:pt idx="43">
                  <c:v>1.1027676603944325</c:v>
                </c:pt>
                <c:pt idx="44">
                  <c:v>0.9461539162354482</c:v>
                </c:pt>
                <c:pt idx="45">
                  <c:v>1.4952185184940125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7-AD40-93A4-CE87CE5F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001967"/>
        <c:axId val="1388813567"/>
      </c:barChart>
      <c:catAx>
        <c:axId val="138900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8813567"/>
        <c:crosses val="autoZero"/>
        <c:auto val="1"/>
        <c:lblAlgn val="ctr"/>
        <c:lblOffset val="100"/>
        <c:noMultiLvlLbl val="0"/>
      </c:catAx>
      <c:valAx>
        <c:axId val="138881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900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'Consumo (grafico 5)'!$B$2</c:f>
              <c:strCache>
                <c:ptCount val="1"/>
                <c:pt idx="0">
                  <c:v>Indice CIES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'Consumo (grafico 5)'!$A$3:$A$79</c:f>
              <c:strCache>
                <c:ptCount val="77"/>
                <c:pt idx="0">
                  <c:v>ene.2019</c:v>
                </c:pt>
                <c:pt idx="1">
                  <c:v>feb.2019</c:v>
                </c:pt>
                <c:pt idx="2">
                  <c:v>mar.2019</c:v>
                </c:pt>
                <c:pt idx="3">
                  <c:v>abr.2019</c:v>
                </c:pt>
                <c:pt idx="4">
                  <c:v>may.2019</c:v>
                </c:pt>
                <c:pt idx="5">
                  <c:v>jun.2019</c:v>
                </c:pt>
                <c:pt idx="6">
                  <c:v>jul.2019</c:v>
                </c:pt>
                <c:pt idx="7">
                  <c:v>ago.2019</c:v>
                </c:pt>
                <c:pt idx="8">
                  <c:v>sept.2019</c:v>
                </c:pt>
                <c:pt idx="9">
                  <c:v>oct.2019</c:v>
                </c:pt>
                <c:pt idx="10">
                  <c:v>nov.2019</c:v>
                </c:pt>
                <c:pt idx="11">
                  <c:v>dic.2019</c:v>
                </c:pt>
                <c:pt idx="12">
                  <c:v>ene.2020</c:v>
                </c:pt>
                <c:pt idx="13">
                  <c:v>feb.2020</c:v>
                </c:pt>
                <c:pt idx="14">
                  <c:v>mar.2020</c:v>
                </c:pt>
                <c:pt idx="15">
                  <c:v>abr.2020</c:v>
                </c:pt>
                <c:pt idx="16">
                  <c:v>may.2020</c:v>
                </c:pt>
                <c:pt idx="17">
                  <c:v>jun.2020</c:v>
                </c:pt>
                <c:pt idx="18">
                  <c:v>jul.2020</c:v>
                </c:pt>
                <c:pt idx="19">
                  <c:v>ago.2020</c:v>
                </c:pt>
                <c:pt idx="20">
                  <c:v>sept.2020</c:v>
                </c:pt>
                <c:pt idx="21">
                  <c:v>oct.2020</c:v>
                </c:pt>
                <c:pt idx="22">
                  <c:v>nov.2020</c:v>
                </c:pt>
                <c:pt idx="23">
                  <c:v>dic.2020</c:v>
                </c:pt>
                <c:pt idx="24">
                  <c:v>ene.2021</c:v>
                </c:pt>
                <c:pt idx="25">
                  <c:v>feb.2021</c:v>
                </c:pt>
                <c:pt idx="26">
                  <c:v>mar.2021</c:v>
                </c:pt>
                <c:pt idx="27">
                  <c:v>abr.2021</c:v>
                </c:pt>
                <c:pt idx="28">
                  <c:v>may.2021</c:v>
                </c:pt>
                <c:pt idx="29">
                  <c:v>jun.2021</c:v>
                </c:pt>
                <c:pt idx="30">
                  <c:v>jul.2021</c:v>
                </c:pt>
                <c:pt idx="31">
                  <c:v>ago.2021</c:v>
                </c:pt>
                <c:pt idx="32">
                  <c:v>sept.2021</c:v>
                </c:pt>
                <c:pt idx="33">
                  <c:v>oct.2021</c:v>
                </c:pt>
                <c:pt idx="34">
                  <c:v>nov.2021</c:v>
                </c:pt>
                <c:pt idx="35">
                  <c:v>dic.2021</c:v>
                </c:pt>
                <c:pt idx="36">
                  <c:v>ene.2022</c:v>
                </c:pt>
                <c:pt idx="37">
                  <c:v>feb.2022</c:v>
                </c:pt>
                <c:pt idx="38">
                  <c:v>mar.2022</c:v>
                </c:pt>
                <c:pt idx="39">
                  <c:v>abr.2022</c:v>
                </c:pt>
                <c:pt idx="40">
                  <c:v>may.2022</c:v>
                </c:pt>
                <c:pt idx="41">
                  <c:v>jun.2022</c:v>
                </c:pt>
                <c:pt idx="42">
                  <c:v>jul.2022</c:v>
                </c:pt>
                <c:pt idx="43">
                  <c:v>ago.2022</c:v>
                </c:pt>
                <c:pt idx="44">
                  <c:v>sept.2022</c:v>
                </c:pt>
                <c:pt idx="45">
                  <c:v>oct.2022</c:v>
                </c:pt>
                <c:pt idx="46">
                  <c:v>nov.2022</c:v>
                </c:pt>
                <c:pt idx="47">
                  <c:v>dic.2022</c:v>
                </c:pt>
                <c:pt idx="48">
                  <c:v>ene.2023</c:v>
                </c:pt>
                <c:pt idx="49">
                  <c:v>feb.2023</c:v>
                </c:pt>
                <c:pt idx="50">
                  <c:v>mar.2023</c:v>
                </c:pt>
                <c:pt idx="51">
                  <c:v>abr.2023</c:v>
                </c:pt>
                <c:pt idx="52">
                  <c:v>may.2022</c:v>
                </c:pt>
                <c:pt idx="53">
                  <c:v>jun.2022</c:v>
                </c:pt>
                <c:pt idx="54">
                  <c:v>jul.2023</c:v>
                </c:pt>
                <c:pt idx="55">
                  <c:v>ago.2023</c:v>
                </c:pt>
                <c:pt idx="56">
                  <c:v>sep.2023</c:v>
                </c:pt>
                <c:pt idx="57">
                  <c:v>oct.2023</c:v>
                </c:pt>
                <c:pt idx="58">
                  <c:v>nov.2023</c:v>
                </c:pt>
                <c:pt idx="59">
                  <c:v>dic.2023</c:v>
                </c:pt>
                <c:pt idx="60">
                  <c:v>ene.2024</c:v>
                </c:pt>
                <c:pt idx="61">
                  <c:v>feb.2024</c:v>
                </c:pt>
                <c:pt idx="62">
                  <c:v>mar.2024</c:v>
                </c:pt>
                <c:pt idx="63">
                  <c:v>abr.2024</c:v>
                </c:pt>
                <c:pt idx="64">
                  <c:v>may.2024</c:v>
                </c:pt>
                <c:pt idx="65">
                  <c:v>jun.2024</c:v>
                </c:pt>
                <c:pt idx="66">
                  <c:v>jul.2024</c:v>
                </c:pt>
                <c:pt idx="67">
                  <c:v>ago.2024</c:v>
                </c:pt>
                <c:pt idx="68">
                  <c:v>sept.2024</c:v>
                </c:pt>
                <c:pt idx="69">
                  <c:v>oct.2024</c:v>
                </c:pt>
                <c:pt idx="70">
                  <c:v>nov.2024</c:v>
                </c:pt>
                <c:pt idx="71">
                  <c:v>dic.2024</c:v>
                </c:pt>
                <c:pt idx="72">
                  <c:v>ene.2025</c:v>
                </c:pt>
                <c:pt idx="73">
                  <c:v>feb.2025</c:v>
                </c:pt>
                <c:pt idx="74">
                  <c:v>mar.2025</c:v>
                </c:pt>
                <c:pt idx="75">
                  <c:v>abr.2025</c:v>
                </c:pt>
                <c:pt idx="76">
                  <c:v>may.2025</c:v>
                </c:pt>
              </c:strCache>
            </c:strRef>
          </c:cat>
          <c:val>
            <c:numRef>
              <c:f>'Consumo (grafico 5)'!$B$3:$B$79</c:f>
              <c:numCache>
                <c:formatCode>_-* #,##0_-;\-* #,##0_-;_-* "-"_-;_-@</c:formatCode>
                <c:ptCount val="77"/>
                <c:pt idx="1">
                  <c:v>84.13233709659437</c:v>
                </c:pt>
                <c:pt idx="2">
                  <c:v>108.00981051816825</c:v>
                </c:pt>
                <c:pt idx="3">
                  <c:v>112.22585914415961</c:v>
                </c:pt>
                <c:pt idx="4">
                  <c:v>105.93027291212999</c:v>
                </c:pt>
                <c:pt idx="5">
                  <c:v>104.6784284871574</c:v>
                </c:pt>
                <c:pt idx="6">
                  <c:v>103.92513255911346</c:v>
                </c:pt>
                <c:pt idx="7">
                  <c:v>102.15246242255132</c:v>
                </c:pt>
                <c:pt idx="8">
                  <c:v>102.98924529135908</c:v>
                </c:pt>
                <c:pt idx="9">
                  <c:v>102.27593996759006</c:v>
                </c:pt>
                <c:pt idx="10">
                  <c:v>107.7849275687243</c:v>
                </c:pt>
                <c:pt idx="11">
                  <c:v>114.91312844643623</c:v>
                </c:pt>
                <c:pt idx="12">
                  <c:v>113.04346065399787</c:v>
                </c:pt>
                <c:pt idx="13">
                  <c:v>115.28984364650114</c:v>
                </c:pt>
                <c:pt idx="14">
                  <c:v>106.57810512516517</c:v>
                </c:pt>
                <c:pt idx="15">
                  <c:v>115.11991976244127</c:v>
                </c:pt>
                <c:pt idx="16">
                  <c:v>122.3868676952339</c:v>
                </c:pt>
                <c:pt idx="17">
                  <c:v>123.58381629550678</c:v>
                </c:pt>
                <c:pt idx="18">
                  <c:v>123.19446406938725</c:v>
                </c:pt>
                <c:pt idx="19">
                  <c:v>146.34431494351699</c:v>
                </c:pt>
                <c:pt idx="20">
                  <c:v>151.23409839674952</c:v>
                </c:pt>
                <c:pt idx="21">
                  <c:v>149.94389352883414</c:v>
                </c:pt>
                <c:pt idx="22">
                  <c:v>138.53075459362989</c:v>
                </c:pt>
                <c:pt idx="23">
                  <c:v>137.41213527209271</c:v>
                </c:pt>
                <c:pt idx="24">
                  <c:v>144.85081196835631</c:v>
                </c:pt>
                <c:pt idx="25">
                  <c:v>129.18110626803988</c:v>
                </c:pt>
                <c:pt idx="26">
                  <c:v>119.00939894069214</c:v>
                </c:pt>
                <c:pt idx="27">
                  <c:v>110.79144286252358</c:v>
                </c:pt>
                <c:pt idx="28">
                  <c:v>120.99678815445685</c:v>
                </c:pt>
                <c:pt idx="29">
                  <c:v>124.70553972615888</c:v>
                </c:pt>
                <c:pt idx="30">
                  <c:v>124.09420919371513</c:v>
                </c:pt>
                <c:pt idx="31">
                  <c:v>114.81848554031716</c:v>
                </c:pt>
                <c:pt idx="32">
                  <c:v>110.11979043170552</c:v>
                </c:pt>
                <c:pt idx="33">
                  <c:v>112.76331953944526</c:v>
                </c:pt>
                <c:pt idx="34">
                  <c:v>106.50678335252356</c:v>
                </c:pt>
                <c:pt idx="35">
                  <c:v>110.51320012862875</c:v>
                </c:pt>
                <c:pt idx="36">
                  <c:v>113.52431772985763</c:v>
                </c:pt>
                <c:pt idx="37">
                  <c:v>118.53393107257025</c:v>
                </c:pt>
                <c:pt idx="38">
                  <c:v>115.16323986599082</c:v>
                </c:pt>
                <c:pt idx="39">
                  <c:v>107.90610736533696</c:v>
                </c:pt>
                <c:pt idx="40">
                  <c:v>105.90458909372583</c:v>
                </c:pt>
                <c:pt idx="41">
                  <c:v>102.98748711758128</c:v>
                </c:pt>
                <c:pt idx="42">
                  <c:v>107.89633378178335</c:v>
                </c:pt>
                <c:pt idx="43">
                  <c:v>97.804119772699821</c:v>
                </c:pt>
                <c:pt idx="44">
                  <c:v>97.042056244331462</c:v>
                </c:pt>
                <c:pt idx="45">
                  <c:v>96.206312637529862</c:v>
                </c:pt>
                <c:pt idx="46">
                  <c:v>100.96659577825606</c:v>
                </c:pt>
                <c:pt idx="47">
                  <c:v>104.55813646536639</c:v>
                </c:pt>
                <c:pt idx="48">
                  <c:v>101.34597987572218</c:v>
                </c:pt>
                <c:pt idx="49">
                  <c:v>104.48430444346158</c:v>
                </c:pt>
                <c:pt idx="50">
                  <c:v>100.2110493412318</c:v>
                </c:pt>
                <c:pt idx="51">
                  <c:v>103.44392486099287</c:v>
                </c:pt>
                <c:pt idx="52">
                  <c:v>94.647025714277973</c:v>
                </c:pt>
                <c:pt idx="53">
                  <c:v>94.327505696339273</c:v>
                </c:pt>
                <c:pt idx="54">
                  <c:v>91.583083292239436</c:v>
                </c:pt>
                <c:pt idx="55">
                  <c:v>89.938589156476723</c:v>
                </c:pt>
                <c:pt idx="56">
                  <c:v>89.433119082157731</c:v>
                </c:pt>
                <c:pt idx="57">
                  <c:v>88.830460439425707</c:v>
                </c:pt>
                <c:pt idx="58">
                  <c:v>94.487186414462528</c:v>
                </c:pt>
                <c:pt idx="59">
                  <c:v>90.236186864846943</c:v>
                </c:pt>
                <c:pt idx="60">
                  <c:v>83.919653784307656</c:v>
                </c:pt>
                <c:pt idx="61">
                  <c:v>90</c:v>
                </c:pt>
                <c:pt idx="62">
                  <c:v>95</c:v>
                </c:pt>
                <c:pt idx="63">
                  <c:v>100</c:v>
                </c:pt>
                <c:pt idx="64">
                  <c:v>101</c:v>
                </c:pt>
                <c:pt idx="65">
                  <c:v>100</c:v>
                </c:pt>
                <c:pt idx="66">
                  <c:v>105</c:v>
                </c:pt>
                <c:pt idx="67">
                  <c:v>107.93764638</c:v>
                </c:pt>
                <c:pt idx="68">
                  <c:v>106.87364820000001</c:v>
                </c:pt>
                <c:pt idx="69">
                  <c:v>105.64827525</c:v>
                </c:pt>
                <c:pt idx="70">
                  <c:v>106.736482986</c:v>
                </c:pt>
                <c:pt idx="71">
                  <c:v>107.09786482</c:v>
                </c:pt>
                <c:pt idx="72">
                  <c:v>106.64976545819999</c:v>
                </c:pt>
                <c:pt idx="73">
                  <c:v>104.01487364</c:v>
                </c:pt>
                <c:pt idx="74">
                  <c:v>104</c:v>
                </c:pt>
                <c:pt idx="75">
                  <c:v>105.1</c:v>
                </c:pt>
                <c:pt idx="76">
                  <c:v>105.04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3-954A-BF3F-E5672DB96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065904"/>
        <c:axId val="338177792"/>
      </c:lineChart>
      <c:catAx>
        <c:axId val="61506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8177792"/>
        <c:crosses val="autoZero"/>
        <c:auto val="1"/>
        <c:lblAlgn val="ctr"/>
        <c:lblOffset val="100"/>
        <c:noMultiLvlLbl val="0"/>
      </c:catAx>
      <c:valAx>
        <c:axId val="33817779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1506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'creacion empresas'!$G$1</c:f>
              <c:strCache>
                <c:ptCount val="1"/>
                <c:pt idx="0">
                  <c:v>Suma creación de mpresas 12 meses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empresas'!$D$14:$D$85</c:f>
              <c:numCache>
                <c:formatCode>mmm\.yyyy</c:formatCode>
                <c:ptCount val="7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45445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</c:numCache>
            </c:numRef>
          </c:cat>
          <c:val>
            <c:numRef>
              <c:f>'creacion empresas'!$G$13:$G$85</c:f>
              <c:numCache>
                <c:formatCode>#,##0_ ;\-#,##0\ </c:formatCode>
                <c:ptCount val="73"/>
                <c:pt idx="0">
                  <c:v>101998</c:v>
                </c:pt>
                <c:pt idx="1">
                  <c:v>103589</c:v>
                </c:pt>
                <c:pt idx="2">
                  <c:v>104396</c:v>
                </c:pt>
                <c:pt idx="3">
                  <c:v>106120</c:v>
                </c:pt>
                <c:pt idx="4">
                  <c:v>107470</c:v>
                </c:pt>
                <c:pt idx="5">
                  <c:v>108490</c:v>
                </c:pt>
                <c:pt idx="6">
                  <c:v>108960</c:v>
                </c:pt>
                <c:pt idx="7">
                  <c:v>110212</c:v>
                </c:pt>
                <c:pt idx="8">
                  <c:v>110990</c:v>
                </c:pt>
                <c:pt idx="9">
                  <c:v>112257</c:v>
                </c:pt>
                <c:pt idx="10">
                  <c:v>110546</c:v>
                </c:pt>
                <c:pt idx="11">
                  <c:v>109190</c:v>
                </c:pt>
                <c:pt idx="12">
                  <c:v>109411</c:v>
                </c:pt>
                <c:pt idx="13">
                  <c:v>109242</c:v>
                </c:pt>
                <c:pt idx="14">
                  <c:v>109742</c:v>
                </c:pt>
                <c:pt idx="15">
                  <c:v>107232</c:v>
                </c:pt>
                <c:pt idx="16">
                  <c:v>104229</c:v>
                </c:pt>
                <c:pt idx="17">
                  <c:v>104963</c:v>
                </c:pt>
                <c:pt idx="18">
                  <c:v>107534</c:v>
                </c:pt>
                <c:pt idx="19">
                  <c:v>110184</c:v>
                </c:pt>
                <c:pt idx="20">
                  <c:v>113391</c:v>
                </c:pt>
                <c:pt idx="21">
                  <c:v>119312</c:v>
                </c:pt>
                <c:pt idx="22">
                  <c:v>125284</c:v>
                </c:pt>
                <c:pt idx="23">
                  <c:v>131697</c:v>
                </c:pt>
                <c:pt idx="24">
                  <c:v>134855</c:v>
                </c:pt>
                <c:pt idx="25">
                  <c:v>139132</c:v>
                </c:pt>
                <c:pt idx="26">
                  <c:v>143968</c:v>
                </c:pt>
                <c:pt idx="27">
                  <c:v>152773</c:v>
                </c:pt>
                <c:pt idx="28">
                  <c:v>160536</c:v>
                </c:pt>
                <c:pt idx="29">
                  <c:v>163730</c:v>
                </c:pt>
                <c:pt idx="30">
                  <c:v>167452</c:v>
                </c:pt>
                <c:pt idx="31">
                  <c:v>169293</c:v>
                </c:pt>
                <c:pt idx="32">
                  <c:v>171763</c:v>
                </c:pt>
                <c:pt idx="33">
                  <c:v>172296</c:v>
                </c:pt>
                <c:pt idx="34">
                  <c:v>173487</c:v>
                </c:pt>
                <c:pt idx="35">
                  <c:v>172509</c:v>
                </c:pt>
                <c:pt idx="36">
                  <c:v>172038</c:v>
                </c:pt>
                <c:pt idx="37">
                  <c:v>170457</c:v>
                </c:pt>
                <c:pt idx="38">
                  <c:v>168157</c:v>
                </c:pt>
                <c:pt idx="39">
                  <c:v>166282</c:v>
                </c:pt>
                <c:pt idx="40">
                  <c:v>163724</c:v>
                </c:pt>
                <c:pt idx="41">
                  <c:v>162814</c:v>
                </c:pt>
                <c:pt idx="42">
                  <c:v>158785</c:v>
                </c:pt>
                <c:pt idx="43">
                  <c:v>155439</c:v>
                </c:pt>
                <c:pt idx="44">
                  <c:v>152804</c:v>
                </c:pt>
                <c:pt idx="45">
                  <c:v>149342</c:v>
                </c:pt>
                <c:pt idx="46">
                  <c:v>144984</c:v>
                </c:pt>
                <c:pt idx="47">
                  <c:v>144385</c:v>
                </c:pt>
                <c:pt idx="48">
                  <c:v>144688</c:v>
                </c:pt>
                <c:pt idx="49">
                  <c:v>145002</c:v>
                </c:pt>
                <c:pt idx="50">
                  <c:v>144261</c:v>
                </c:pt>
                <c:pt idx="51">
                  <c:v>143615</c:v>
                </c:pt>
                <c:pt idx="52">
                  <c:v>142487</c:v>
                </c:pt>
                <c:pt idx="53">
                  <c:v>142923</c:v>
                </c:pt>
                <c:pt idx="54">
                  <c:v>143102</c:v>
                </c:pt>
                <c:pt idx="55">
                  <c:v>145065</c:v>
                </c:pt>
                <c:pt idx="56">
                  <c:v>145496</c:v>
                </c:pt>
                <c:pt idx="57">
                  <c:v>146169</c:v>
                </c:pt>
                <c:pt idx="58">
                  <c:v>147090</c:v>
                </c:pt>
                <c:pt idx="59">
                  <c:v>147124</c:v>
                </c:pt>
                <c:pt idx="60">
                  <c:v>146156</c:v>
                </c:pt>
                <c:pt idx="61">
                  <c:v>146901</c:v>
                </c:pt>
                <c:pt idx="62">
                  <c:v>148273</c:v>
                </c:pt>
                <c:pt idx="63">
                  <c:v>147333</c:v>
                </c:pt>
                <c:pt idx="64">
                  <c:v>149914</c:v>
                </c:pt>
                <c:pt idx="65">
                  <c:v>149498</c:v>
                </c:pt>
                <c:pt idx="66">
                  <c:v>149667</c:v>
                </c:pt>
                <c:pt idx="67">
                  <c:v>150583</c:v>
                </c:pt>
                <c:pt idx="68">
                  <c:v>151044</c:v>
                </c:pt>
                <c:pt idx="69">
                  <c:v>150664</c:v>
                </c:pt>
                <c:pt idx="70">
                  <c:v>156349</c:v>
                </c:pt>
                <c:pt idx="71">
                  <c:v>160860</c:v>
                </c:pt>
                <c:pt idx="72">
                  <c:v>164179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6-4D4E-951F-D899AAD5E177}"/>
            </c:ext>
          </c:extLst>
        </c:ser>
        <c:ser>
          <c:idx val="1"/>
          <c:order val="1"/>
          <c:tx>
            <c:strRef>
              <c:f>'creacion empresas'!$H$1</c:f>
              <c:strCache>
                <c:ptCount val="1"/>
                <c:pt idx="0">
                  <c:v>Creación de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empresas'!$D$14:$D$85</c:f>
              <c:numCache>
                <c:formatCode>mmm\.yyyy</c:formatCode>
                <c:ptCount val="7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45445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</c:numCache>
            </c:numRef>
          </c:cat>
          <c:val>
            <c:numRef>
              <c:f>'creacion empresas'!$J$13:$J$78</c:f>
              <c:numCache>
                <c:formatCode>#,##0.0_ ;\-#,##0.0\ </c:formatCode>
                <c:ptCount val="6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6-4D4E-951F-D899AAD5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642399"/>
        <c:axId val="144534543"/>
      </c:lineChart>
      <c:dateAx>
        <c:axId val="170642399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4534543"/>
        <c:crosses val="autoZero"/>
        <c:auto val="1"/>
        <c:lblOffset val="100"/>
        <c:baseTimeUnit val="months"/>
      </c:dateAx>
      <c:valAx>
        <c:axId val="144534543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64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empresas'!$P$1</c:f>
              <c:strCache>
                <c:ptCount val="1"/>
                <c:pt idx="0">
                  <c:v>Creación de empresa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empresas'!$O$2:$O$8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'creacion empresas'!$P$2:$P$8</c:f>
              <c:numCache>
                <c:formatCode>_-* #,##0_-;\-* #,##0_-;_-* "-"_-;_-@</c:formatCode>
                <c:ptCount val="7"/>
                <c:pt idx="0">
                  <c:v>39912</c:v>
                </c:pt>
                <c:pt idx="1">
                  <c:v>46404</c:v>
                </c:pt>
                <c:pt idx="2">
                  <c:v>41956</c:v>
                </c:pt>
                <c:pt idx="3">
                  <c:v>70831</c:v>
                </c:pt>
                <c:pt idx="4">
                  <c:v>61607</c:v>
                </c:pt>
                <c:pt idx="5">
                  <c:v>59842</c:v>
                </c:pt>
                <c:pt idx="6">
                  <c:v>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4-4A48-B846-DD8548DE7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786464"/>
        <c:axId val="556640672"/>
      </c:barChart>
      <c:catAx>
        <c:axId val="5567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6640672"/>
        <c:crosses val="autoZero"/>
        <c:auto val="1"/>
        <c:lblAlgn val="ctr"/>
        <c:lblOffset val="100"/>
        <c:noMultiLvlLbl val="0"/>
      </c:catAx>
      <c:valAx>
        <c:axId val="5566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67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722690</xdr:colOff>
      <xdr:row>2</xdr:row>
      <xdr:rowOff>72269</xdr:rowOff>
    </xdr:from>
    <xdr:to>
      <xdr:col>13</xdr:col>
      <xdr:colOff>90714</xdr:colOff>
      <xdr:row>27</xdr:row>
      <xdr:rowOff>151191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168E72-E521-F56B-9C0F-91D388A2B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23</xdr:row>
      <xdr:rowOff>171450</xdr:rowOff>
    </xdr:from>
    <xdr:to>
      <xdr:col>14</xdr:col>
      <xdr:colOff>177800</xdr:colOff>
      <xdr:row>49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D02EEC-FE81-27FF-F187-9342A0869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800100</xdr:colOff>
      <xdr:row>8</xdr:row>
      <xdr:rowOff>25400</xdr:rowOff>
    </xdr:from>
    <xdr:to>
      <xdr:col>37</xdr:col>
      <xdr:colOff>787400</xdr:colOff>
      <xdr:row>36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72CDE73-93B3-474D-8827-DC8B7CF59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628650</xdr:colOff>
      <xdr:row>0</xdr:row>
      <xdr:rowOff>539750</xdr:rowOff>
    </xdr:from>
    <xdr:to>
      <xdr:col>39</xdr:col>
      <xdr:colOff>660400</xdr:colOff>
      <xdr:row>22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C92EA48-8AA3-C07C-AF3D-D42A73938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508006</xdr:colOff>
      <xdr:row>325</xdr:row>
      <xdr:rowOff>88906</xdr:rowOff>
    </xdr:from>
    <xdr:to>
      <xdr:col>23</xdr:col>
      <xdr:colOff>469900</xdr:colOff>
      <xdr:row>342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AEE9022-99C5-C49A-533E-49147B779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343764</xdr:colOff>
      <xdr:row>5</xdr:row>
      <xdr:rowOff>171884</xdr:rowOff>
    </xdr:from>
    <xdr:to>
      <xdr:col>16</xdr:col>
      <xdr:colOff>515638</xdr:colOff>
      <xdr:row>27</xdr:row>
      <xdr:rowOff>76391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F9C7E6-B3EF-AC4C-DFC7-6D78D99D3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41</xdr:row>
      <xdr:rowOff>12700</xdr:rowOff>
    </xdr:from>
    <xdr:to>
      <xdr:col>13</xdr:col>
      <xdr:colOff>215900</xdr:colOff>
      <xdr:row>61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3AA2B4-702B-EAF2-C92D-D81799847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387350</xdr:colOff>
      <xdr:row>34</xdr:row>
      <xdr:rowOff>165100</xdr:rowOff>
    </xdr:from>
    <xdr:to>
      <xdr:col>19</xdr:col>
      <xdr:colOff>635000</xdr:colOff>
      <xdr:row>58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821DB8-A2B3-7581-613E-4CB79BCE2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546100</xdr:colOff>
      <xdr:row>4</xdr:row>
      <xdr:rowOff>25400</xdr:rowOff>
    </xdr:from>
    <xdr:to>
      <xdr:col>32</xdr:col>
      <xdr:colOff>101600</xdr:colOff>
      <xdr:row>22</xdr:row>
      <xdr:rowOff>88900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EC863E-2B30-F7B9-9645-CFEE84480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605569</xdr:colOff>
      <xdr:row>25</xdr:row>
      <xdr:rowOff>109357</xdr:rowOff>
    </xdr:from>
    <xdr:to>
      <xdr:col>33</xdr:col>
      <xdr:colOff>268760</xdr:colOff>
      <xdr:row>48</xdr:row>
      <xdr:rowOff>58556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A68905-56BE-1B64-B0FD-D8AB95A2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222250</xdr:colOff>
      <xdr:row>61</xdr:row>
      <xdr:rowOff>139700</xdr:rowOff>
    </xdr:from>
    <xdr:to>
      <xdr:col>21</xdr:col>
      <xdr:colOff>0</xdr:colOff>
      <xdr:row>89</xdr:row>
      <xdr:rowOff>88900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903D3B6-31D9-F2C1-9ED8-D4D294A9F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219627</xdr:colOff>
      <xdr:row>24</xdr:row>
      <xdr:rowOff>5229</xdr:rowOff>
    </xdr:from>
    <xdr:to>
      <xdr:col>33</xdr:col>
      <xdr:colOff>502093</xdr:colOff>
      <xdr:row>45</xdr:row>
      <xdr:rowOff>103372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4EF8D0-5E4F-0676-7D43-20BF96961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88900</xdr:colOff>
      <xdr:row>76</xdr:row>
      <xdr:rowOff>139700</xdr:rowOff>
    </xdr:from>
    <xdr:to>
      <xdr:col>30</xdr:col>
      <xdr:colOff>63500</xdr:colOff>
      <xdr:row>97</xdr:row>
      <xdr:rowOff>105834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3347EAF-3234-1D7E-AF2D-E152304A7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673100</xdr:colOff>
      <xdr:row>52</xdr:row>
      <xdr:rowOff>0</xdr:rowOff>
    </xdr:from>
    <xdr:to>
      <xdr:col>23</xdr:col>
      <xdr:colOff>647700</xdr:colOff>
      <xdr:row>70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272C5-3DA2-45D6-2E70-2C52325CD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298450</xdr:colOff>
      <xdr:row>9</xdr:row>
      <xdr:rowOff>127006</xdr:rowOff>
    </xdr:from>
    <xdr:to>
      <xdr:col>19</xdr:col>
      <xdr:colOff>69850</xdr:colOff>
      <xdr:row>24</xdr:row>
      <xdr:rowOff>12706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E7AE10-9633-38FE-7627-EB792C607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254006</xdr:colOff>
      <xdr:row>27</xdr:row>
      <xdr:rowOff>114306</xdr:rowOff>
    </xdr:from>
    <xdr:to>
      <xdr:col>23</xdr:col>
      <xdr:colOff>25406</xdr:colOff>
      <xdr:row>42</xdr:row>
      <xdr:rowOff>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A2B42B-47E4-438F-6799-71485CF55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ic/Library/CloudStorage/GoogleDrive-marcamarar@gmail.com/Mi%20unidad/UDD/CIES/Coyunturas/Empleo/2024/Reporte/Empleo_datos%20SUP.xls" TargetMode="External"/><Relationship Id="rId1" Type="http://schemas.openxmlformats.org/officeDocument/2006/relationships/externalLinkPath" Target="/Users/vic/Library/CloudStorage/GoogleDrive-marcamarar@gmail.com/Mi%20unidad/UDD/CIES/Coyunturas/Empleo/2024/Reporte/Empleo_datos%20S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Hoja1"/>
      <sheetName val="Hoja2"/>
      <sheetName val="Fondo Tipo A"/>
      <sheetName val="Fondo Tipo B"/>
      <sheetName val="Fondo Tipo C"/>
      <sheetName val="Fondo Tipo D"/>
      <sheetName val="Fondo Tipo E"/>
    </sheetNames>
    <sheetDataSet>
      <sheetData sheetId="0"/>
      <sheetData sheetId="1">
        <row r="1">
          <cell r="H1" t="str">
            <v>Creación de empleo</v>
          </cell>
          <cell r="I1" t="str">
            <v>Destrucción de empleo</v>
          </cell>
        </row>
        <row r="2">
          <cell r="C2">
            <v>34304</v>
          </cell>
        </row>
        <row r="3">
          <cell r="C3">
            <v>34335</v>
          </cell>
        </row>
        <row r="4">
          <cell r="C4">
            <v>34366</v>
          </cell>
        </row>
        <row r="5">
          <cell r="C5">
            <v>34394</v>
          </cell>
        </row>
        <row r="6">
          <cell r="C6">
            <v>34425</v>
          </cell>
        </row>
        <row r="7">
          <cell r="C7">
            <v>34455</v>
          </cell>
        </row>
        <row r="8">
          <cell r="C8">
            <v>34486</v>
          </cell>
        </row>
        <row r="9">
          <cell r="C9">
            <v>34516</v>
          </cell>
        </row>
        <row r="10">
          <cell r="C10">
            <v>34547</v>
          </cell>
        </row>
        <row r="11">
          <cell r="C11">
            <v>34578</v>
          </cell>
        </row>
        <row r="12">
          <cell r="C12">
            <v>34608</v>
          </cell>
        </row>
        <row r="13">
          <cell r="C13">
            <v>34639</v>
          </cell>
        </row>
        <row r="14">
          <cell r="C14">
            <v>34669</v>
          </cell>
          <cell r="H14">
            <v>2.898498082478751</v>
          </cell>
          <cell r="I14" t="str">
            <v/>
          </cell>
        </row>
        <row r="15">
          <cell r="C15">
            <v>34700</v>
          </cell>
          <cell r="H15">
            <v>1.8561662674843715</v>
          </cell>
          <cell r="I15" t="str">
            <v/>
          </cell>
        </row>
        <row r="16">
          <cell r="C16">
            <v>34731</v>
          </cell>
          <cell r="H16">
            <v>1.6317023172643497</v>
          </cell>
          <cell r="I16" t="str">
            <v/>
          </cell>
        </row>
        <row r="17">
          <cell r="C17">
            <v>34759</v>
          </cell>
          <cell r="H17">
            <v>2.6304405342133963</v>
          </cell>
          <cell r="I17" t="str">
            <v/>
          </cell>
        </row>
        <row r="18">
          <cell r="C18">
            <v>34790</v>
          </cell>
          <cell r="H18">
            <v>3.5733941084950205</v>
          </cell>
          <cell r="I18" t="str">
            <v/>
          </cell>
        </row>
        <row r="19">
          <cell r="C19">
            <v>34820</v>
          </cell>
          <cell r="H19">
            <v>3.7136348850164147</v>
          </cell>
          <cell r="I19" t="str">
            <v/>
          </cell>
        </row>
        <row r="20">
          <cell r="C20">
            <v>34851</v>
          </cell>
          <cell r="H20">
            <v>3.3379250405553895</v>
          </cell>
          <cell r="I20" t="str">
            <v/>
          </cell>
        </row>
        <row r="21">
          <cell r="C21">
            <v>34881</v>
          </cell>
          <cell r="H21">
            <v>2.2735295864766858</v>
          </cell>
          <cell r="I21" t="str">
            <v/>
          </cell>
        </row>
        <row r="22">
          <cell r="C22">
            <v>34912</v>
          </cell>
          <cell r="H22">
            <v>3.0728078888110355</v>
          </cell>
          <cell r="I22" t="str">
            <v/>
          </cell>
        </row>
        <row r="23">
          <cell r="C23">
            <v>34943</v>
          </cell>
          <cell r="H23">
            <v>2.4997725508401958</v>
          </cell>
          <cell r="I23" t="str">
            <v/>
          </cell>
        </row>
        <row r="24">
          <cell r="C24">
            <v>34973</v>
          </cell>
          <cell r="H24">
            <v>2.8604460577315916</v>
          </cell>
          <cell r="I24" t="str">
            <v/>
          </cell>
        </row>
        <row r="25">
          <cell r="C25">
            <v>35004</v>
          </cell>
          <cell r="H25">
            <v>2.9512565928099921</v>
          </cell>
          <cell r="I25" t="str">
            <v/>
          </cell>
        </row>
        <row r="26">
          <cell r="C26">
            <v>35034</v>
          </cell>
          <cell r="H26">
            <v>2.1864197095062599</v>
          </cell>
          <cell r="I26" t="str">
            <v/>
          </cell>
        </row>
        <row r="27">
          <cell r="C27">
            <v>35065</v>
          </cell>
          <cell r="H27">
            <v>3.1238774008721881</v>
          </cell>
          <cell r="I27" t="str">
            <v/>
          </cell>
        </row>
        <row r="28">
          <cell r="C28">
            <v>35096</v>
          </cell>
          <cell r="H28">
            <v>2.7360891833445145</v>
          </cell>
          <cell r="I28" t="str">
            <v/>
          </cell>
        </row>
        <row r="29">
          <cell r="C29">
            <v>35125</v>
          </cell>
          <cell r="H29">
            <v>2.4770501343739593</v>
          </cell>
          <cell r="I29" t="str">
            <v/>
          </cell>
        </row>
        <row r="30">
          <cell r="C30">
            <v>35156</v>
          </cell>
          <cell r="H30">
            <v>1.8930299969964759</v>
          </cell>
          <cell r="I30" t="str">
            <v/>
          </cell>
        </row>
        <row r="31">
          <cell r="C31">
            <v>35186</v>
          </cell>
          <cell r="H31">
            <v>2.340832302136997</v>
          </cell>
          <cell r="I31" t="str">
            <v/>
          </cell>
        </row>
        <row r="32">
          <cell r="C32">
            <v>35217</v>
          </cell>
          <cell r="H32">
            <v>2.0242262070744976</v>
          </cell>
          <cell r="I32" t="str">
            <v/>
          </cell>
        </row>
        <row r="33">
          <cell r="C33">
            <v>35247</v>
          </cell>
          <cell r="H33">
            <v>0.97618531009129317</v>
          </cell>
          <cell r="I33" t="str">
            <v/>
          </cell>
        </row>
        <row r="34">
          <cell r="C34">
            <v>35278</v>
          </cell>
          <cell r="H34">
            <v>2.970888436681296</v>
          </cell>
          <cell r="I34" t="str">
            <v/>
          </cell>
        </row>
        <row r="35">
          <cell r="C35">
            <v>35309</v>
          </cell>
          <cell r="H35">
            <v>3.7336793070681384</v>
          </cell>
          <cell r="I35" t="str">
            <v/>
          </cell>
        </row>
        <row r="36">
          <cell r="C36">
            <v>35339</v>
          </cell>
          <cell r="H36">
            <v>1.8803675306789502</v>
          </cell>
          <cell r="I36" t="str">
            <v/>
          </cell>
        </row>
        <row r="37">
          <cell r="C37">
            <v>35370</v>
          </cell>
          <cell r="H37">
            <v>3.0831702860469212</v>
          </cell>
          <cell r="I37" t="str">
            <v/>
          </cell>
        </row>
        <row r="38">
          <cell r="C38">
            <v>35400</v>
          </cell>
          <cell r="H38">
            <v>2.3630536329504404</v>
          </cell>
          <cell r="I38" t="str">
            <v/>
          </cell>
        </row>
        <row r="39">
          <cell r="C39">
            <v>35431</v>
          </cell>
          <cell r="H39">
            <v>2.2913757940001833</v>
          </cell>
          <cell r="I39" t="str">
            <v/>
          </cell>
        </row>
        <row r="40">
          <cell r="C40">
            <v>35462</v>
          </cell>
          <cell r="H40">
            <v>2.2610257650463206</v>
          </cell>
          <cell r="I40" t="str">
            <v/>
          </cell>
        </row>
        <row r="41">
          <cell r="C41">
            <v>35490</v>
          </cell>
          <cell r="H41">
            <v>1.9188613050037384</v>
          </cell>
          <cell r="I41" t="str">
            <v/>
          </cell>
        </row>
        <row r="42">
          <cell r="C42">
            <v>35521</v>
          </cell>
          <cell r="H42">
            <v>1.8194803293542394</v>
          </cell>
          <cell r="I42" t="str">
            <v/>
          </cell>
        </row>
        <row r="43">
          <cell r="C43">
            <v>35551</v>
          </cell>
          <cell r="H43">
            <v>2.3186789620416093</v>
          </cell>
          <cell r="I43" t="str">
            <v/>
          </cell>
        </row>
        <row r="44">
          <cell r="C44">
            <v>35582</v>
          </cell>
          <cell r="H44">
            <v>2.4152120663761156</v>
          </cell>
          <cell r="I44" t="str">
            <v/>
          </cell>
        </row>
        <row r="45">
          <cell r="C45">
            <v>35612</v>
          </cell>
          <cell r="H45">
            <v>5.7445706188296919</v>
          </cell>
          <cell r="I45" t="str">
            <v/>
          </cell>
        </row>
        <row r="46">
          <cell r="C46">
            <v>35643</v>
          </cell>
          <cell r="H46">
            <v>0.35402151130368154</v>
          </cell>
          <cell r="I46" t="str">
            <v/>
          </cell>
        </row>
        <row r="47">
          <cell r="C47">
            <v>35674</v>
          </cell>
          <cell r="H47">
            <v>3.8990943989802407</v>
          </cell>
          <cell r="I47" t="str">
            <v/>
          </cell>
        </row>
        <row r="48">
          <cell r="C48">
            <v>35704</v>
          </cell>
          <cell r="H48">
            <v>5.5214109981119197</v>
          </cell>
          <cell r="I48" t="str">
            <v/>
          </cell>
        </row>
        <row r="49">
          <cell r="C49">
            <v>35735</v>
          </cell>
          <cell r="H49">
            <v>3.2554650235746108</v>
          </cell>
          <cell r="I49" t="str">
            <v/>
          </cell>
        </row>
        <row r="50">
          <cell r="C50">
            <v>35765</v>
          </cell>
          <cell r="H50">
            <v>4.4437564207910896</v>
          </cell>
          <cell r="I50" t="str">
            <v/>
          </cell>
        </row>
        <row r="51">
          <cell r="C51">
            <v>35796</v>
          </cell>
          <cell r="H51">
            <v>3.1481848754492114</v>
          </cell>
          <cell r="I51" t="str">
            <v/>
          </cell>
        </row>
        <row r="52">
          <cell r="C52">
            <v>35827</v>
          </cell>
          <cell r="H52">
            <v>3.6232636839412802</v>
          </cell>
          <cell r="I52" t="str">
            <v/>
          </cell>
        </row>
        <row r="53">
          <cell r="C53">
            <v>35855</v>
          </cell>
          <cell r="H53">
            <v>4.3783592402307114</v>
          </cell>
          <cell r="I53" t="str">
            <v/>
          </cell>
        </row>
        <row r="54">
          <cell r="C54">
            <v>35886</v>
          </cell>
          <cell r="H54">
            <v>5.0713174047109622</v>
          </cell>
          <cell r="I54" t="str">
            <v/>
          </cell>
        </row>
        <row r="55">
          <cell r="C55">
            <v>35916</v>
          </cell>
          <cell r="H55">
            <v>1.8460311967916088</v>
          </cell>
          <cell r="I55" t="str">
            <v/>
          </cell>
        </row>
        <row r="56">
          <cell r="C56">
            <v>35947</v>
          </cell>
          <cell r="H56">
            <v>2.7038231679798796</v>
          </cell>
          <cell r="I56" t="str">
            <v/>
          </cell>
        </row>
        <row r="57">
          <cell r="C57">
            <v>35977</v>
          </cell>
          <cell r="H57">
            <v>2.4029121686937938</v>
          </cell>
          <cell r="I57" t="str">
            <v/>
          </cell>
        </row>
        <row r="58">
          <cell r="C58">
            <v>36008</v>
          </cell>
          <cell r="H58">
            <v>4.7683185676082429</v>
          </cell>
          <cell r="I58" t="str">
            <v/>
          </cell>
        </row>
        <row r="59">
          <cell r="C59">
            <v>36039</v>
          </cell>
          <cell r="H59" t="str">
            <v/>
          </cell>
          <cell r="I59">
            <v>-7.2118335644277831E-2</v>
          </cell>
        </row>
        <row r="60">
          <cell r="C60">
            <v>36069</v>
          </cell>
          <cell r="H60" t="str">
            <v/>
          </cell>
          <cell r="I60">
            <v>-0.82733592859710603</v>
          </cell>
        </row>
        <row r="61">
          <cell r="C61">
            <v>36100</v>
          </cell>
          <cell r="H61" t="str">
            <v/>
          </cell>
          <cell r="I61">
            <v>-0.54671415110426613</v>
          </cell>
        </row>
        <row r="62">
          <cell r="C62">
            <v>36130</v>
          </cell>
          <cell r="H62" t="str">
            <v/>
          </cell>
          <cell r="I62">
            <v>-1.577581947734541</v>
          </cell>
        </row>
        <row r="63">
          <cell r="C63">
            <v>36161</v>
          </cell>
          <cell r="H63" t="str">
            <v/>
          </cell>
          <cell r="I63">
            <v>-2.2075277834440188</v>
          </cell>
        </row>
        <row r="64">
          <cell r="C64">
            <v>36192</v>
          </cell>
          <cell r="H64" t="str">
            <v/>
          </cell>
          <cell r="I64">
            <v>-2.6035760912409889</v>
          </cell>
        </row>
        <row r="65">
          <cell r="C65">
            <v>36220</v>
          </cell>
          <cell r="H65" t="str">
            <v/>
          </cell>
          <cell r="I65">
            <v>-2.5142947654223979</v>
          </cell>
        </row>
        <row r="66">
          <cell r="C66">
            <v>36251</v>
          </cell>
          <cell r="H66" t="str">
            <v/>
          </cell>
          <cell r="I66">
            <v>-2.8664227189445612</v>
          </cell>
        </row>
        <row r="67">
          <cell r="C67">
            <v>36281</v>
          </cell>
          <cell r="H67" t="str">
            <v/>
          </cell>
          <cell r="I67">
            <v>-2.34546827421519</v>
          </cell>
        </row>
        <row r="68">
          <cell r="C68">
            <v>36312</v>
          </cell>
          <cell r="H68" t="str">
            <v/>
          </cell>
          <cell r="I68">
            <v>-2.5538879565738637</v>
          </cell>
        </row>
        <row r="69">
          <cell r="C69">
            <v>36342</v>
          </cell>
          <cell r="H69" t="str">
            <v/>
          </cell>
          <cell r="I69">
            <v>-3.4126613439004472</v>
          </cell>
        </row>
        <row r="70">
          <cell r="C70">
            <v>36373</v>
          </cell>
          <cell r="H70" t="str">
            <v/>
          </cell>
          <cell r="I70">
            <v>-2.3319082782743861</v>
          </cell>
        </row>
        <row r="71">
          <cell r="C71">
            <v>36404</v>
          </cell>
          <cell r="H71" t="str">
            <v/>
          </cell>
          <cell r="I71">
            <v>-0.87694333392512869</v>
          </cell>
        </row>
        <row r="72">
          <cell r="C72">
            <v>36434</v>
          </cell>
          <cell r="H72">
            <v>0.12477900504552775</v>
          </cell>
          <cell r="I72" t="str">
            <v/>
          </cell>
        </row>
        <row r="73">
          <cell r="C73">
            <v>36465</v>
          </cell>
          <cell r="H73">
            <v>1.3561403615967027</v>
          </cell>
          <cell r="I73" t="str">
            <v/>
          </cell>
        </row>
        <row r="74">
          <cell r="C74">
            <v>36495</v>
          </cell>
          <cell r="H74">
            <v>2.7097482989873356</v>
          </cell>
          <cell r="I74" t="str">
            <v/>
          </cell>
        </row>
        <row r="75">
          <cell r="C75">
            <v>36526</v>
          </cell>
          <cell r="H75">
            <v>4.4297384794081962</v>
          </cell>
          <cell r="I75" t="str">
            <v/>
          </cell>
        </row>
        <row r="76">
          <cell r="C76">
            <v>36557</v>
          </cell>
          <cell r="H76">
            <v>4.605671517956833</v>
          </cell>
          <cell r="I76" t="str">
            <v/>
          </cell>
        </row>
        <row r="77">
          <cell r="C77">
            <v>36586</v>
          </cell>
          <cell r="H77">
            <v>4.2086183441589542</v>
          </cell>
          <cell r="I77" t="str">
            <v/>
          </cell>
        </row>
        <row r="78">
          <cell r="C78">
            <v>36617</v>
          </cell>
          <cell r="H78">
            <v>4.3947236358845787</v>
          </cell>
          <cell r="I78" t="str">
            <v/>
          </cell>
        </row>
        <row r="79">
          <cell r="C79">
            <v>36647</v>
          </cell>
          <cell r="H79">
            <v>4.8705033269805353</v>
          </cell>
          <cell r="I79" t="str">
            <v/>
          </cell>
        </row>
        <row r="80">
          <cell r="C80">
            <v>36678</v>
          </cell>
          <cell r="H80">
            <v>5.4413421126092487</v>
          </cell>
          <cell r="I80" t="str">
            <v/>
          </cell>
        </row>
        <row r="81">
          <cell r="C81">
            <v>36708</v>
          </cell>
          <cell r="H81">
            <v>4.6987158108351856</v>
          </cell>
          <cell r="I81" t="str">
            <v/>
          </cell>
        </row>
        <row r="82">
          <cell r="C82">
            <v>36739</v>
          </cell>
          <cell r="H82">
            <v>4.509686883109798</v>
          </cell>
          <cell r="I82" t="str">
            <v/>
          </cell>
        </row>
        <row r="83">
          <cell r="C83">
            <v>36770</v>
          </cell>
          <cell r="H83">
            <v>4.3775462709344959</v>
          </cell>
          <cell r="I83" t="str">
            <v/>
          </cell>
        </row>
        <row r="84">
          <cell r="C84">
            <v>36800</v>
          </cell>
          <cell r="H84">
            <v>3.1926877276275523</v>
          </cell>
          <cell r="I84" t="str">
            <v/>
          </cell>
        </row>
        <row r="85">
          <cell r="C85">
            <v>36831</v>
          </cell>
          <cell r="H85">
            <v>2.1925157867767942</v>
          </cell>
          <cell r="I85" t="str">
            <v/>
          </cell>
        </row>
        <row r="86">
          <cell r="C86">
            <v>36861</v>
          </cell>
          <cell r="H86">
            <v>2.1174451358636937</v>
          </cell>
          <cell r="I86" t="str">
            <v/>
          </cell>
        </row>
        <row r="87">
          <cell r="C87">
            <v>36892</v>
          </cell>
          <cell r="H87">
            <v>0.42433897700719925</v>
          </cell>
          <cell r="I87" t="str">
            <v/>
          </cell>
        </row>
        <row r="88">
          <cell r="C88">
            <v>36923</v>
          </cell>
          <cell r="H88">
            <v>0.74653095499979116</v>
          </cell>
          <cell r="I88" t="str">
            <v/>
          </cell>
        </row>
        <row r="89">
          <cell r="C89">
            <v>36951</v>
          </cell>
          <cell r="H89" t="str">
            <v/>
          </cell>
          <cell r="I89">
            <v>-7.9062255458606234E-2</v>
          </cell>
        </row>
        <row r="90">
          <cell r="C90">
            <v>36982</v>
          </cell>
          <cell r="H90">
            <v>1.2629045052930943</v>
          </cell>
          <cell r="I90" t="str">
            <v/>
          </cell>
        </row>
        <row r="91">
          <cell r="C91">
            <v>37012</v>
          </cell>
          <cell r="H91">
            <v>1.5512307690059401</v>
          </cell>
          <cell r="I91" t="str">
            <v/>
          </cell>
        </row>
        <row r="92">
          <cell r="C92">
            <v>37043</v>
          </cell>
          <cell r="H92">
            <v>0.77435307656590346</v>
          </cell>
          <cell r="I92" t="str">
            <v/>
          </cell>
        </row>
        <row r="93">
          <cell r="C93">
            <v>37073</v>
          </cell>
          <cell r="H93">
            <v>3.0102811501741211</v>
          </cell>
          <cell r="I93" t="str">
            <v/>
          </cell>
        </row>
        <row r="94">
          <cell r="C94">
            <v>37104</v>
          </cell>
          <cell r="H94">
            <v>3.0157660642326611</v>
          </cell>
          <cell r="I94" t="str">
            <v/>
          </cell>
        </row>
        <row r="95">
          <cell r="C95">
            <v>37135</v>
          </cell>
          <cell r="H95">
            <v>2.1925276210909672</v>
          </cell>
          <cell r="I95" t="str">
            <v/>
          </cell>
        </row>
        <row r="96">
          <cell r="C96">
            <v>37165</v>
          </cell>
          <cell r="H96">
            <v>2.7962439583463228</v>
          </cell>
          <cell r="I96" t="str">
            <v/>
          </cell>
        </row>
        <row r="97">
          <cell r="C97">
            <v>37196</v>
          </cell>
          <cell r="H97">
            <v>3.9543385864163172</v>
          </cell>
          <cell r="I97" t="str">
            <v/>
          </cell>
        </row>
        <row r="98">
          <cell r="C98">
            <v>37226</v>
          </cell>
          <cell r="H98">
            <v>3.1999513752682729</v>
          </cell>
          <cell r="I98" t="str">
            <v/>
          </cell>
        </row>
        <row r="99">
          <cell r="C99">
            <v>37257</v>
          </cell>
          <cell r="H99">
            <v>5.0692622499466822</v>
          </cell>
          <cell r="I99" t="str">
            <v/>
          </cell>
        </row>
        <row r="100">
          <cell r="C100">
            <v>37288</v>
          </cell>
          <cell r="H100">
            <v>3.6695903620163284</v>
          </cell>
          <cell r="I100" t="str">
            <v/>
          </cell>
        </row>
        <row r="101">
          <cell r="C101">
            <v>37316</v>
          </cell>
          <cell r="H101">
            <v>4.1360564045832104</v>
          </cell>
          <cell r="I101" t="str">
            <v/>
          </cell>
        </row>
        <row r="102">
          <cell r="C102">
            <v>37347</v>
          </cell>
          <cell r="H102">
            <v>2.6685626463900602</v>
          </cell>
          <cell r="I102" t="str">
            <v/>
          </cell>
        </row>
        <row r="103">
          <cell r="C103">
            <v>37377</v>
          </cell>
          <cell r="H103">
            <v>2.7849444763253128</v>
          </cell>
          <cell r="I103" t="str">
            <v/>
          </cell>
        </row>
        <row r="104">
          <cell r="C104">
            <v>37408</v>
          </cell>
          <cell r="H104">
            <v>3.1330983506508536</v>
          </cell>
          <cell r="I104" t="str">
            <v/>
          </cell>
        </row>
        <row r="105">
          <cell r="C105">
            <v>37438</v>
          </cell>
          <cell r="H105">
            <v>3.0222932233059385</v>
          </cell>
          <cell r="I105" t="str">
            <v/>
          </cell>
        </row>
        <row r="106">
          <cell r="C106">
            <v>37469</v>
          </cell>
          <cell r="H106">
            <v>2.6876664843967113</v>
          </cell>
          <cell r="I106" t="str">
            <v/>
          </cell>
        </row>
        <row r="107">
          <cell r="C107">
            <v>37500</v>
          </cell>
          <cell r="H107" t="str">
            <v/>
          </cell>
          <cell r="I107">
            <v>-0.18124619140778009</v>
          </cell>
        </row>
        <row r="108">
          <cell r="C108">
            <v>37530</v>
          </cell>
          <cell r="H108">
            <v>1.6538334890208617</v>
          </cell>
          <cell r="I108" t="str">
            <v/>
          </cell>
        </row>
        <row r="109">
          <cell r="C109">
            <v>37561</v>
          </cell>
          <cell r="H109" t="str">
            <v/>
          </cell>
          <cell r="I109">
            <v>-3.7557553183716896</v>
          </cell>
        </row>
        <row r="110">
          <cell r="C110">
            <v>37591</v>
          </cell>
          <cell r="H110">
            <v>0.98423766722834927</v>
          </cell>
          <cell r="I110" t="str">
            <v/>
          </cell>
        </row>
        <row r="111">
          <cell r="C111">
            <v>37622</v>
          </cell>
          <cell r="H111" t="str">
            <v/>
          </cell>
          <cell r="I111">
            <v>-1.668267545397184</v>
          </cell>
        </row>
        <row r="112">
          <cell r="C112">
            <v>37653</v>
          </cell>
          <cell r="H112" t="str">
            <v/>
          </cell>
          <cell r="I112">
            <v>-3.5211408342136097</v>
          </cell>
        </row>
        <row r="113">
          <cell r="C113">
            <v>37681</v>
          </cell>
          <cell r="H113">
            <v>0.58523924834923413</v>
          </cell>
          <cell r="I113" t="str">
            <v/>
          </cell>
        </row>
        <row r="114">
          <cell r="C114">
            <v>37712</v>
          </cell>
          <cell r="H114">
            <v>0.19586099377264521</v>
          </cell>
          <cell r="I114" t="str">
            <v/>
          </cell>
        </row>
        <row r="115">
          <cell r="C115">
            <v>37742</v>
          </cell>
          <cell r="H115" t="str">
            <v/>
          </cell>
          <cell r="I115">
            <v>-1.1338358213291433</v>
          </cell>
        </row>
        <row r="116">
          <cell r="C116">
            <v>37773</v>
          </cell>
          <cell r="H116">
            <v>1.0808047340651106</v>
          </cell>
          <cell r="I116" t="str">
            <v/>
          </cell>
        </row>
        <row r="117">
          <cell r="C117">
            <v>37803</v>
          </cell>
          <cell r="H117" t="str">
            <v/>
          </cell>
          <cell r="I117">
            <v>-0.65013832542271111</v>
          </cell>
        </row>
        <row r="118">
          <cell r="C118">
            <v>37834</v>
          </cell>
          <cell r="H118" t="str">
            <v/>
          </cell>
          <cell r="I118">
            <v>-1.9514343395277134E-2</v>
          </cell>
        </row>
        <row r="119">
          <cell r="C119">
            <v>37865</v>
          </cell>
          <cell r="H119">
            <v>3.0458014180825721</v>
          </cell>
          <cell r="I119" t="str">
            <v/>
          </cell>
        </row>
        <row r="120">
          <cell r="C120">
            <v>37895</v>
          </cell>
          <cell r="H120">
            <v>1.2064629930753634</v>
          </cell>
          <cell r="I120" t="str">
            <v/>
          </cell>
        </row>
        <row r="121">
          <cell r="C121">
            <v>37926</v>
          </cell>
          <cell r="H121">
            <v>6.3293989320735378</v>
          </cell>
          <cell r="I121" t="str">
            <v/>
          </cell>
        </row>
        <row r="122">
          <cell r="C122">
            <v>37956</v>
          </cell>
          <cell r="H122">
            <v>4.1699698470560653</v>
          </cell>
          <cell r="I122" t="str">
            <v/>
          </cell>
        </row>
        <row r="123">
          <cell r="C123">
            <v>37987</v>
          </cell>
          <cell r="H123">
            <v>4.0900374365733239</v>
          </cell>
          <cell r="I123" t="str">
            <v/>
          </cell>
        </row>
        <row r="124">
          <cell r="C124">
            <v>38018</v>
          </cell>
          <cell r="H124">
            <v>6.3230814073058195</v>
          </cell>
          <cell r="I124" t="str">
            <v/>
          </cell>
        </row>
        <row r="125">
          <cell r="C125">
            <v>38047</v>
          </cell>
          <cell r="H125">
            <v>4.1247682852617373</v>
          </cell>
          <cell r="I125" t="str">
            <v/>
          </cell>
        </row>
        <row r="126">
          <cell r="C126">
            <v>38078</v>
          </cell>
          <cell r="H126">
            <v>1.4829097565399296</v>
          </cell>
          <cell r="I126" t="str">
            <v/>
          </cell>
        </row>
        <row r="127">
          <cell r="C127">
            <v>38108</v>
          </cell>
          <cell r="H127">
            <v>5.6572603815456368</v>
          </cell>
          <cell r="I127" t="str">
            <v/>
          </cell>
        </row>
        <row r="128">
          <cell r="C128">
            <v>38139</v>
          </cell>
          <cell r="H128">
            <v>2.2972430475249217</v>
          </cell>
          <cell r="I128" t="str">
            <v/>
          </cell>
        </row>
        <row r="129">
          <cell r="C129">
            <v>38169</v>
          </cell>
          <cell r="H129">
            <v>3.4919927717514732</v>
          </cell>
          <cell r="I129" t="str">
            <v/>
          </cell>
        </row>
        <row r="130">
          <cell r="C130">
            <v>38200</v>
          </cell>
          <cell r="H130">
            <v>2.4459456597700102</v>
          </cell>
          <cell r="I130" t="str">
            <v/>
          </cell>
        </row>
        <row r="131">
          <cell r="C131">
            <v>38231</v>
          </cell>
          <cell r="H131">
            <v>3.543855548827346</v>
          </cell>
          <cell r="I131" t="str">
            <v/>
          </cell>
        </row>
        <row r="132">
          <cell r="C132">
            <v>38261</v>
          </cell>
          <cell r="H132">
            <v>2.9326511830118251</v>
          </cell>
          <cell r="I132" t="str">
            <v/>
          </cell>
        </row>
        <row r="133">
          <cell r="C133">
            <v>38292</v>
          </cell>
          <cell r="H133">
            <v>1.8367459396852359</v>
          </cell>
          <cell r="I133" t="str">
            <v/>
          </cell>
        </row>
        <row r="134">
          <cell r="C134">
            <v>38322</v>
          </cell>
          <cell r="H134">
            <v>1.8164781137218089</v>
          </cell>
          <cell r="I134" t="str">
            <v/>
          </cell>
        </row>
        <row r="135">
          <cell r="C135">
            <v>38353</v>
          </cell>
          <cell r="H135">
            <v>4.027143540668221</v>
          </cell>
          <cell r="I135" t="str">
            <v/>
          </cell>
        </row>
        <row r="136">
          <cell r="C136">
            <v>38384</v>
          </cell>
          <cell r="H136">
            <v>7.2540491421621445</v>
          </cell>
          <cell r="I136" t="str">
            <v/>
          </cell>
        </row>
        <row r="137">
          <cell r="C137">
            <v>38412</v>
          </cell>
          <cell r="H137">
            <v>5.1393420772919196</v>
          </cell>
          <cell r="I137" t="str">
            <v/>
          </cell>
        </row>
        <row r="138">
          <cell r="C138">
            <v>38443</v>
          </cell>
          <cell r="H138">
            <v>8.7035830124408964</v>
          </cell>
          <cell r="I138" t="str">
            <v/>
          </cell>
        </row>
        <row r="139">
          <cell r="C139">
            <v>38473</v>
          </cell>
          <cell r="H139">
            <v>5.0372522908634254</v>
          </cell>
          <cell r="I139" t="str">
            <v/>
          </cell>
        </row>
        <row r="140">
          <cell r="C140">
            <v>38504</v>
          </cell>
          <cell r="H140">
            <v>7.6702941181537421</v>
          </cell>
          <cell r="I140" t="str">
            <v/>
          </cell>
        </row>
        <row r="141">
          <cell r="C141">
            <v>38534</v>
          </cell>
          <cell r="H141">
            <v>8.2273175220255457</v>
          </cell>
          <cell r="I141" t="str">
            <v/>
          </cell>
        </row>
        <row r="142">
          <cell r="C142">
            <v>38565</v>
          </cell>
          <cell r="H142">
            <v>9.1958133509729265</v>
          </cell>
          <cell r="I142" t="str">
            <v/>
          </cell>
        </row>
        <row r="143">
          <cell r="C143">
            <v>38596</v>
          </cell>
          <cell r="H143">
            <v>8.9010761263827796</v>
          </cell>
          <cell r="I143" t="str">
            <v/>
          </cell>
        </row>
        <row r="144">
          <cell r="C144">
            <v>38626</v>
          </cell>
          <cell r="H144">
            <v>6.2361989091803016</v>
          </cell>
          <cell r="I144" t="str">
            <v/>
          </cell>
        </row>
        <row r="145">
          <cell r="C145">
            <v>38657</v>
          </cell>
          <cell r="H145">
            <v>7.7698373993976944</v>
          </cell>
          <cell r="I145" t="str">
            <v/>
          </cell>
        </row>
        <row r="146">
          <cell r="C146">
            <v>38687</v>
          </cell>
          <cell r="H146">
            <v>9.3779130434209925</v>
          </cell>
          <cell r="I146" t="str">
            <v/>
          </cell>
        </row>
        <row r="147">
          <cell r="C147">
            <v>38718</v>
          </cell>
          <cell r="H147">
            <v>9.9712937626900597</v>
          </cell>
          <cell r="I147" t="str">
            <v/>
          </cell>
        </row>
        <row r="148">
          <cell r="C148">
            <v>38749</v>
          </cell>
          <cell r="H148">
            <v>5.4820887403586704</v>
          </cell>
          <cell r="I148" t="str">
            <v/>
          </cell>
        </row>
        <row r="149">
          <cell r="C149">
            <v>38777</v>
          </cell>
          <cell r="H149">
            <v>7.3853019919265073</v>
          </cell>
          <cell r="I149" t="str">
            <v/>
          </cell>
        </row>
        <row r="150">
          <cell r="C150">
            <v>38808</v>
          </cell>
          <cell r="H150">
            <v>6.4520388206534829</v>
          </cell>
          <cell r="I150" t="str">
            <v/>
          </cell>
        </row>
        <row r="151">
          <cell r="C151">
            <v>38838</v>
          </cell>
          <cell r="H151">
            <v>8.2324529361283982</v>
          </cell>
          <cell r="I151" t="str">
            <v/>
          </cell>
        </row>
        <row r="152">
          <cell r="C152">
            <v>38869</v>
          </cell>
          <cell r="H152">
            <v>6.7734433099479352</v>
          </cell>
          <cell r="I152" t="str">
            <v/>
          </cell>
        </row>
        <row r="153">
          <cell r="C153">
            <v>38899</v>
          </cell>
          <cell r="H153">
            <v>6.9185145459132125</v>
          </cell>
          <cell r="I153" t="str">
            <v/>
          </cell>
        </row>
        <row r="154">
          <cell r="C154">
            <v>38930</v>
          </cell>
          <cell r="H154">
            <v>7.3322576553711993</v>
          </cell>
          <cell r="I154" t="str">
            <v/>
          </cell>
        </row>
        <row r="155">
          <cell r="C155">
            <v>38961</v>
          </cell>
          <cell r="H155">
            <v>6.6976334322988551</v>
          </cell>
          <cell r="I155" t="str">
            <v/>
          </cell>
        </row>
        <row r="156">
          <cell r="C156">
            <v>38991</v>
          </cell>
          <cell r="H156">
            <v>9.620071305205391</v>
          </cell>
          <cell r="I156" t="str">
            <v/>
          </cell>
        </row>
        <row r="157">
          <cell r="C157">
            <v>39022</v>
          </cell>
          <cell r="H157">
            <v>9.9651123648372586</v>
          </cell>
          <cell r="I157" t="str">
            <v/>
          </cell>
        </row>
        <row r="158">
          <cell r="C158">
            <v>39052</v>
          </cell>
          <cell r="H158">
            <v>4.6073310407963364</v>
          </cell>
          <cell r="I158" t="str">
            <v/>
          </cell>
        </row>
        <row r="159">
          <cell r="C159">
            <v>39083</v>
          </cell>
          <cell r="H159">
            <v>7.8335322747673075</v>
          </cell>
          <cell r="I159" t="str">
            <v/>
          </cell>
        </row>
        <row r="160">
          <cell r="C160">
            <v>39114</v>
          </cell>
          <cell r="H160">
            <v>8.8836298366615338</v>
          </cell>
          <cell r="I160" t="str">
            <v/>
          </cell>
        </row>
        <row r="161">
          <cell r="C161">
            <v>39142</v>
          </cell>
          <cell r="H161">
            <v>8.0955291325898635</v>
          </cell>
          <cell r="I161" t="str">
            <v/>
          </cell>
        </row>
        <row r="162">
          <cell r="C162">
            <v>39173</v>
          </cell>
          <cell r="H162">
            <v>9.5209330532281413</v>
          </cell>
          <cell r="I162" t="str">
            <v/>
          </cell>
        </row>
        <row r="163">
          <cell r="C163">
            <v>39203</v>
          </cell>
          <cell r="H163">
            <v>7.8956335247487131</v>
          </cell>
          <cell r="I163" t="str">
            <v/>
          </cell>
        </row>
        <row r="164">
          <cell r="C164">
            <v>39234</v>
          </cell>
          <cell r="H164">
            <v>8.2679893307759258</v>
          </cell>
          <cell r="I164" t="str">
            <v/>
          </cell>
        </row>
        <row r="165">
          <cell r="C165">
            <v>39264</v>
          </cell>
          <cell r="H165">
            <v>7.8907870194140584</v>
          </cell>
          <cell r="I165" t="str">
            <v/>
          </cell>
        </row>
        <row r="166">
          <cell r="C166">
            <v>39295</v>
          </cell>
          <cell r="H166">
            <v>8.6175595290587381</v>
          </cell>
          <cell r="I166" t="str">
            <v/>
          </cell>
        </row>
        <row r="167">
          <cell r="C167">
            <v>39326</v>
          </cell>
          <cell r="H167">
            <v>7.0719887448142726</v>
          </cell>
          <cell r="I167" t="str">
            <v/>
          </cell>
        </row>
        <row r="168">
          <cell r="C168">
            <v>39356</v>
          </cell>
          <cell r="H168">
            <v>8.2780525055506473</v>
          </cell>
          <cell r="I168" t="str">
            <v/>
          </cell>
        </row>
        <row r="169">
          <cell r="C169">
            <v>39387</v>
          </cell>
          <cell r="H169">
            <v>6.868463923485213</v>
          </cell>
          <cell r="I169" t="str">
            <v/>
          </cell>
        </row>
        <row r="170">
          <cell r="C170">
            <v>39417</v>
          </cell>
          <cell r="H170">
            <v>11.142357962484017</v>
          </cell>
          <cell r="I170" t="str">
            <v/>
          </cell>
        </row>
        <row r="171">
          <cell r="C171">
            <v>39448</v>
          </cell>
          <cell r="H171">
            <v>7.280542990194161</v>
          </cell>
          <cell r="I171" t="str">
            <v/>
          </cell>
        </row>
        <row r="172">
          <cell r="C172">
            <v>39479</v>
          </cell>
          <cell r="H172">
            <v>8.6874878383755849</v>
          </cell>
          <cell r="I172" t="str">
            <v/>
          </cell>
        </row>
        <row r="173">
          <cell r="C173">
            <v>39508</v>
          </cell>
          <cell r="H173">
            <v>7.7112233198253444</v>
          </cell>
          <cell r="I173" t="str">
            <v/>
          </cell>
        </row>
        <row r="174">
          <cell r="C174">
            <v>39539</v>
          </cell>
          <cell r="H174">
            <v>6.9635053744472319</v>
          </cell>
          <cell r="I174" t="str">
            <v/>
          </cell>
        </row>
        <row r="175">
          <cell r="C175">
            <v>39569</v>
          </cell>
          <cell r="H175">
            <v>7.6933121813439698</v>
          </cell>
          <cell r="I175" t="str">
            <v/>
          </cell>
        </row>
        <row r="176">
          <cell r="C176">
            <v>39600</v>
          </cell>
          <cell r="H176">
            <v>8.1680450913447444</v>
          </cell>
          <cell r="I176" t="str">
            <v/>
          </cell>
        </row>
        <row r="177">
          <cell r="C177">
            <v>39630</v>
          </cell>
          <cell r="H177">
            <v>8.6267845658721143</v>
          </cell>
          <cell r="I177" t="str">
            <v/>
          </cell>
        </row>
        <row r="178">
          <cell r="C178">
            <v>39661</v>
          </cell>
          <cell r="H178">
            <v>6.8356217249892159</v>
          </cell>
          <cell r="I178" t="str">
            <v/>
          </cell>
        </row>
        <row r="179">
          <cell r="C179">
            <v>39692</v>
          </cell>
          <cell r="H179">
            <v>7.89220134371722</v>
          </cell>
          <cell r="I179" t="str">
            <v/>
          </cell>
        </row>
        <row r="180">
          <cell r="C180">
            <v>39722</v>
          </cell>
          <cell r="H180">
            <v>7.319522742071638</v>
          </cell>
          <cell r="I180" t="str">
            <v/>
          </cell>
        </row>
        <row r="181">
          <cell r="C181">
            <v>39753</v>
          </cell>
          <cell r="H181">
            <v>6.1342667234181691</v>
          </cell>
          <cell r="I181" t="str">
            <v/>
          </cell>
        </row>
        <row r="182">
          <cell r="C182">
            <v>39783</v>
          </cell>
          <cell r="H182">
            <v>4.1630567231949689</v>
          </cell>
          <cell r="I182" t="str">
            <v/>
          </cell>
        </row>
        <row r="183">
          <cell r="C183">
            <v>39814</v>
          </cell>
          <cell r="H183">
            <v>0.52794129292823566</v>
          </cell>
          <cell r="I183" t="str">
            <v/>
          </cell>
        </row>
        <row r="184">
          <cell r="C184">
            <v>39845</v>
          </cell>
          <cell r="H184">
            <v>3.1720723759257607</v>
          </cell>
          <cell r="I184" t="str">
            <v/>
          </cell>
        </row>
        <row r="185">
          <cell r="C185">
            <v>39873</v>
          </cell>
          <cell r="H185">
            <v>3.8439325053596596</v>
          </cell>
          <cell r="I185" t="str">
            <v/>
          </cell>
        </row>
        <row r="186">
          <cell r="C186">
            <v>39904</v>
          </cell>
          <cell r="H186">
            <v>2.0829711849968735</v>
          </cell>
          <cell r="I186" t="str">
            <v/>
          </cell>
        </row>
        <row r="187">
          <cell r="C187">
            <v>39934</v>
          </cell>
          <cell r="H187">
            <v>2.3236322532338427E-2</v>
          </cell>
          <cell r="I187" t="str">
            <v/>
          </cell>
        </row>
        <row r="188">
          <cell r="C188">
            <v>39965</v>
          </cell>
          <cell r="H188">
            <v>0.42009849897188811</v>
          </cell>
          <cell r="I188" t="str">
            <v/>
          </cell>
        </row>
        <row r="189">
          <cell r="C189">
            <v>39995</v>
          </cell>
          <cell r="H189" t="str">
            <v/>
          </cell>
          <cell r="I189">
            <v>-0.28445704303112773</v>
          </cell>
        </row>
        <row r="190">
          <cell r="C190">
            <v>40026</v>
          </cell>
          <cell r="H190" t="str">
            <v/>
          </cell>
          <cell r="I190">
            <v>-0.11650104721749877</v>
          </cell>
        </row>
        <row r="191">
          <cell r="C191">
            <v>40057</v>
          </cell>
          <cell r="H191">
            <v>1.0356891077863084</v>
          </cell>
          <cell r="I191" t="str">
            <v/>
          </cell>
        </row>
        <row r="192">
          <cell r="C192">
            <v>40087</v>
          </cell>
          <cell r="H192">
            <v>0.94231165800338079</v>
          </cell>
          <cell r="I192" t="str">
            <v/>
          </cell>
        </row>
        <row r="193">
          <cell r="C193">
            <v>40118</v>
          </cell>
          <cell r="H193">
            <v>2.2912956538779117</v>
          </cell>
          <cell r="I193" t="str">
            <v/>
          </cell>
        </row>
        <row r="194">
          <cell r="C194">
            <v>40148</v>
          </cell>
          <cell r="H194">
            <v>2.0062165717575464</v>
          </cell>
          <cell r="I194" t="str">
            <v/>
          </cell>
        </row>
        <row r="195">
          <cell r="C195">
            <v>40179</v>
          </cell>
          <cell r="H195">
            <v>7.1261017601904619</v>
          </cell>
          <cell r="I195" t="str">
            <v/>
          </cell>
        </row>
        <row r="196">
          <cell r="C196">
            <v>40210</v>
          </cell>
          <cell r="H196">
            <v>4.270051061090463</v>
          </cell>
          <cell r="I196" t="str">
            <v/>
          </cell>
        </row>
        <row r="197">
          <cell r="C197">
            <v>40238</v>
          </cell>
          <cell r="H197">
            <v>3.0151819528086099</v>
          </cell>
          <cell r="I197" t="str">
            <v/>
          </cell>
        </row>
        <row r="198">
          <cell r="C198">
            <v>40269</v>
          </cell>
          <cell r="H198">
            <v>4.6136305669916444</v>
          </cell>
          <cell r="I198" t="str">
            <v/>
          </cell>
        </row>
        <row r="199">
          <cell r="C199">
            <v>40299</v>
          </cell>
          <cell r="H199">
            <v>6.0626626291522712</v>
          </cell>
          <cell r="I199" t="str">
            <v/>
          </cell>
        </row>
        <row r="200">
          <cell r="C200">
            <v>40330</v>
          </cell>
          <cell r="H200">
            <v>5.624414033283287</v>
          </cell>
          <cell r="I200" t="str">
            <v/>
          </cell>
        </row>
        <row r="201">
          <cell r="C201">
            <v>40360</v>
          </cell>
          <cell r="H201">
            <v>7.3524468404840837</v>
          </cell>
          <cell r="I201" t="str">
            <v/>
          </cell>
        </row>
        <row r="202">
          <cell r="C202">
            <v>40391</v>
          </cell>
          <cell r="H202">
            <v>8.056647151094154</v>
          </cell>
          <cell r="I202" t="str">
            <v/>
          </cell>
        </row>
        <row r="203">
          <cell r="C203">
            <v>40422</v>
          </cell>
          <cell r="H203">
            <v>7.9457874057544675</v>
          </cell>
          <cell r="I203" t="str">
            <v/>
          </cell>
        </row>
        <row r="204">
          <cell r="C204">
            <v>40452</v>
          </cell>
          <cell r="H204">
            <v>7.1674559732564314</v>
          </cell>
          <cell r="I204" t="str">
            <v/>
          </cell>
        </row>
        <row r="205">
          <cell r="C205">
            <v>40483</v>
          </cell>
          <cell r="H205">
            <v>7.2921521431090763</v>
          </cell>
          <cell r="I205" t="str">
            <v/>
          </cell>
        </row>
        <row r="206">
          <cell r="C206">
            <v>40513</v>
          </cell>
          <cell r="H206">
            <v>7.720381274335919</v>
          </cell>
          <cell r="I206" t="str">
            <v/>
          </cell>
        </row>
        <row r="207">
          <cell r="C207">
            <v>40544</v>
          </cell>
          <cell r="H207">
            <v>7.234726263115876</v>
          </cell>
          <cell r="I207" t="str">
            <v/>
          </cell>
        </row>
        <row r="208">
          <cell r="C208">
            <v>40575</v>
          </cell>
          <cell r="H208">
            <v>6.4384715085353372</v>
          </cell>
          <cell r="I208" t="str">
            <v/>
          </cell>
        </row>
        <row r="209">
          <cell r="C209">
            <v>40603</v>
          </cell>
          <cell r="H209">
            <v>7.3869821934312352</v>
          </cell>
          <cell r="I209" t="str">
            <v/>
          </cell>
        </row>
        <row r="210">
          <cell r="C210">
            <v>40634</v>
          </cell>
          <cell r="H210">
            <v>6.4266582077988188</v>
          </cell>
          <cell r="I210" t="str">
            <v/>
          </cell>
        </row>
        <row r="211">
          <cell r="C211">
            <v>40664</v>
          </cell>
          <cell r="H211">
            <v>7.0747945037770821</v>
          </cell>
          <cell r="I211" t="str">
            <v/>
          </cell>
        </row>
        <row r="212">
          <cell r="C212">
            <v>40695</v>
          </cell>
          <cell r="H212">
            <v>6.5245247211128676</v>
          </cell>
          <cell r="I212" t="str">
            <v/>
          </cell>
        </row>
        <row r="213">
          <cell r="C213">
            <v>40725</v>
          </cell>
          <cell r="H213">
            <v>5.2829716751201294</v>
          </cell>
          <cell r="I213" t="str">
            <v/>
          </cell>
        </row>
        <row r="214">
          <cell r="C214">
            <v>40756</v>
          </cell>
          <cell r="H214">
            <v>4.5338548151597324</v>
          </cell>
          <cell r="I214" t="str">
            <v/>
          </cell>
        </row>
        <row r="215">
          <cell r="C215">
            <v>40787</v>
          </cell>
          <cell r="H215">
            <v>4.6395551723340533</v>
          </cell>
          <cell r="I215" t="str">
            <v/>
          </cell>
        </row>
        <row r="216">
          <cell r="C216">
            <v>40817</v>
          </cell>
          <cell r="H216">
            <v>4.6409941879554051</v>
          </cell>
          <cell r="I216" t="str">
            <v/>
          </cell>
        </row>
        <row r="217">
          <cell r="C217">
            <v>40848</v>
          </cell>
          <cell r="H217">
            <v>4.6451842696183299</v>
          </cell>
          <cell r="I217" t="str">
            <v/>
          </cell>
        </row>
        <row r="218">
          <cell r="C218">
            <v>40878</v>
          </cell>
          <cell r="H218">
            <v>4.9703323840782243</v>
          </cell>
          <cell r="I218" t="str">
            <v/>
          </cell>
        </row>
        <row r="219">
          <cell r="C219">
            <v>40909</v>
          </cell>
          <cell r="H219">
            <v>5.8734509787927047</v>
          </cell>
          <cell r="I219" t="str">
            <v/>
          </cell>
        </row>
        <row r="220">
          <cell r="C220">
            <v>40940</v>
          </cell>
          <cell r="H220">
            <v>5.8305420910262695</v>
          </cell>
          <cell r="I220" t="str">
            <v/>
          </cell>
        </row>
        <row r="221">
          <cell r="C221">
            <v>40969</v>
          </cell>
          <cell r="H221">
            <v>5.6427415895034194</v>
          </cell>
          <cell r="I221" t="str">
            <v/>
          </cell>
        </row>
        <row r="222">
          <cell r="C222">
            <v>41000</v>
          </cell>
          <cell r="H222">
            <v>6.4524046091355425</v>
          </cell>
          <cell r="I222" t="str">
            <v/>
          </cell>
        </row>
        <row r="223">
          <cell r="C223">
            <v>41030</v>
          </cell>
          <cell r="H223">
            <v>5.5623729188277293</v>
          </cell>
          <cell r="I223" t="str">
            <v/>
          </cell>
        </row>
        <row r="224">
          <cell r="C224">
            <v>41061</v>
          </cell>
          <cell r="H224">
            <v>6.9181401357672367</v>
          </cell>
          <cell r="I224" t="str">
            <v/>
          </cell>
        </row>
        <row r="225">
          <cell r="C225">
            <v>41091</v>
          </cell>
          <cell r="H225">
            <v>6.7850157458313687</v>
          </cell>
          <cell r="I225" t="str">
            <v/>
          </cell>
        </row>
        <row r="226">
          <cell r="C226">
            <v>41122</v>
          </cell>
          <cell r="H226">
            <v>7.4132009774909413</v>
          </cell>
          <cell r="I226" t="str">
            <v/>
          </cell>
        </row>
        <row r="227">
          <cell r="C227">
            <v>41153</v>
          </cell>
          <cell r="H227">
            <v>5.5014284684144155</v>
          </cell>
          <cell r="I227" t="str">
            <v/>
          </cell>
        </row>
        <row r="228">
          <cell r="C228">
            <v>41183</v>
          </cell>
          <cell r="H228">
            <v>6.9159829759730451</v>
          </cell>
          <cell r="I228" t="str">
            <v/>
          </cell>
        </row>
        <row r="229">
          <cell r="C229">
            <v>41214</v>
          </cell>
          <cell r="H229">
            <v>6.9112851065480818</v>
          </cell>
          <cell r="I229" t="str">
            <v/>
          </cell>
        </row>
        <row r="230">
          <cell r="C230">
            <v>41244</v>
          </cell>
          <cell r="H230">
            <v>4.9961077686867972</v>
          </cell>
          <cell r="I230" t="str">
            <v/>
          </cell>
        </row>
        <row r="231">
          <cell r="C231">
            <v>41275</v>
          </cell>
          <cell r="H231">
            <v>4.9963942717286214</v>
          </cell>
          <cell r="I231" t="str">
            <v/>
          </cell>
        </row>
        <row r="232">
          <cell r="C232">
            <v>41306</v>
          </cell>
          <cell r="H232">
            <v>5.6605978551629299</v>
          </cell>
          <cell r="I232" t="str">
            <v/>
          </cell>
        </row>
        <row r="233">
          <cell r="C233">
            <v>41334</v>
          </cell>
          <cell r="H233">
            <v>4.239541800121116</v>
          </cell>
          <cell r="I233" t="str">
            <v/>
          </cell>
        </row>
        <row r="234">
          <cell r="C234">
            <v>41365</v>
          </cell>
          <cell r="H234">
            <v>3.5529087812999904</v>
          </cell>
          <cell r="I234" t="str">
            <v/>
          </cell>
        </row>
        <row r="235">
          <cell r="C235">
            <v>41395</v>
          </cell>
          <cell r="H235">
            <v>5.1701017024449847</v>
          </cell>
          <cell r="I235" t="str">
            <v/>
          </cell>
        </row>
        <row r="236">
          <cell r="C236">
            <v>41426</v>
          </cell>
          <cell r="H236">
            <v>3.7357111959486877</v>
          </cell>
          <cell r="I236" t="str">
            <v/>
          </cell>
        </row>
        <row r="237">
          <cell r="C237">
            <v>41456</v>
          </cell>
          <cell r="H237">
            <v>3.4428585303225789</v>
          </cell>
          <cell r="I237" t="str">
            <v/>
          </cell>
        </row>
        <row r="238">
          <cell r="C238">
            <v>41487</v>
          </cell>
          <cell r="H238">
            <v>3.1905769723193256</v>
          </cell>
          <cell r="I238" t="str">
            <v/>
          </cell>
        </row>
        <row r="239">
          <cell r="C239">
            <v>41518</v>
          </cell>
          <cell r="H239">
            <v>3.8432002728909564</v>
          </cell>
          <cell r="I239" t="str">
            <v/>
          </cell>
        </row>
        <row r="240">
          <cell r="C240">
            <v>41548</v>
          </cell>
          <cell r="H240">
            <v>2.5363291132351362</v>
          </cell>
          <cell r="I240" t="str">
            <v/>
          </cell>
        </row>
        <row r="241">
          <cell r="C241">
            <v>41579</v>
          </cell>
          <cell r="H241">
            <v>2.1000969941704417</v>
          </cell>
          <cell r="I241" t="str">
            <v/>
          </cell>
        </row>
        <row r="242">
          <cell r="C242">
            <v>41609</v>
          </cell>
          <cell r="H242">
            <v>2.4731353626315622</v>
          </cell>
          <cell r="I242" t="str">
            <v/>
          </cell>
        </row>
        <row r="243">
          <cell r="C243">
            <v>41640</v>
          </cell>
          <cell r="H243">
            <v>2.4058770142716179</v>
          </cell>
          <cell r="I243" t="str">
            <v/>
          </cell>
        </row>
        <row r="244">
          <cell r="C244">
            <v>41671</v>
          </cell>
          <cell r="H244">
            <v>0.78931608502956774</v>
          </cell>
          <cell r="I244" t="str">
            <v/>
          </cell>
        </row>
        <row r="245">
          <cell r="C245">
            <v>41699</v>
          </cell>
          <cell r="H245">
            <v>2.0816973849580922</v>
          </cell>
          <cell r="I245" t="str">
            <v/>
          </cell>
        </row>
        <row r="246">
          <cell r="C246">
            <v>41730</v>
          </cell>
          <cell r="H246">
            <v>2.5090737935516083</v>
          </cell>
          <cell r="I246" t="str">
            <v/>
          </cell>
        </row>
        <row r="247">
          <cell r="C247">
            <v>41760</v>
          </cell>
          <cell r="H247">
            <v>1.1329164300641015</v>
          </cell>
          <cell r="I247" t="str">
            <v/>
          </cell>
        </row>
        <row r="248">
          <cell r="C248">
            <v>41791</v>
          </cell>
          <cell r="H248">
            <v>1.4573604595789602</v>
          </cell>
          <cell r="I248" t="str">
            <v/>
          </cell>
        </row>
        <row r="249">
          <cell r="C249">
            <v>41821</v>
          </cell>
          <cell r="H249">
            <v>1.6385142394180763</v>
          </cell>
          <cell r="I249" t="str">
            <v/>
          </cell>
        </row>
        <row r="250">
          <cell r="C250">
            <v>41852</v>
          </cell>
          <cell r="H250">
            <v>0.97879883637996823</v>
          </cell>
          <cell r="I250" t="str">
            <v/>
          </cell>
        </row>
        <row r="251">
          <cell r="C251">
            <v>41883</v>
          </cell>
          <cell r="H251">
            <v>1.4315771455470028</v>
          </cell>
          <cell r="I251" t="str">
            <v/>
          </cell>
        </row>
        <row r="252">
          <cell r="C252">
            <v>41913</v>
          </cell>
          <cell r="H252">
            <v>1.6394928534769759</v>
          </cell>
          <cell r="I252" t="str">
            <v/>
          </cell>
        </row>
        <row r="253">
          <cell r="C253">
            <v>41944</v>
          </cell>
          <cell r="H253">
            <v>1.3290987647289976</v>
          </cell>
          <cell r="I253" t="str">
            <v/>
          </cell>
        </row>
        <row r="254">
          <cell r="C254">
            <v>41974</v>
          </cell>
          <cell r="H254">
            <v>2.0301787606120447</v>
          </cell>
          <cell r="I254" t="str">
            <v/>
          </cell>
        </row>
        <row r="255">
          <cell r="C255">
            <v>42005</v>
          </cell>
          <cell r="H255">
            <v>1.8661484331829792</v>
          </cell>
          <cell r="I255" t="str">
            <v/>
          </cell>
        </row>
        <row r="256">
          <cell r="C256">
            <v>42036</v>
          </cell>
          <cell r="H256">
            <v>2.472852344662213</v>
          </cell>
          <cell r="I256" t="str">
            <v/>
          </cell>
        </row>
        <row r="257">
          <cell r="C257">
            <v>42064</v>
          </cell>
          <cell r="H257">
            <v>2.4866788963544995</v>
          </cell>
          <cell r="I257" t="str">
            <v/>
          </cell>
        </row>
        <row r="258">
          <cell r="C258">
            <v>42095</v>
          </cell>
          <cell r="H258">
            <v>1.8892804040737898</v>
          </cell>
          <cell r="I258" t="str">
            <v/>
          </cell>
        </row>
        <row r="259">
          <cell r="C259">
            <v>42125</v>
          </cell>
          <cell r="H259">
            <v>1.544392021940677</v>
          </cell>
          <cell r="I259" t="str">
            <v/>
          </cell>
        </row>
        <row r="260">
          <cell r="C260">
            <v>42156</v>
          </cell>
          <cell r="H260">
            <v>1.8865137084167038</v>
          </cell>
          <cell r="I260" t="str">
            <v/>
          </cell>
        </row>
        <row r="261">
          <cell r="C261">
            <v>42186</v>
          </cell>
          <cell r="H261">
            <v>2.4246320170052904</v>
          </cell>
          <cell r="I261" t="str">
            <v/>
          </cell>
        </row>
        <row r="262">
          <cell r="C262">
            <v>42217</v>
          </cell>
          <cell r="H262">
            <v>2.5152944353070028</v>
          </cell>
          <cell r="I262" t="str">
            <v/>
          </cell>
        </row>
        <row r="263">
          <cell r="C263">
            <v>42248</v>
          </cell>
          <cell r="H263">
            <v>2.5065257785580775</v>
          </cell>
          <cell r="I263" t="str">
            <v/>
          </cell>
        </row>
        <row r="264">
          <cell r="C264">
            <v>42278</v>
          </cell>
          <cell r="H264">
            <v>2.6829084096171352</v>
          </cell>
          <cell r="I264" t="str">
            <v/>
          </cell>
        </row>
        <row r="265">
          <cell r="C265">
            <v>42309</v>
          </cell>
          <cell r="H265">
            <v>2.2748263157412296</v>
          </cell>
          <cell r="I265" t="str">
            <v/>
          </cell>
        </row>
        <row r="266">
          <cell r="C266">
            <v>42339</v>
          </cell>
          <cell r="H266">
            <v>1.9426653306298558</v>
          </cell>
          <cell r="I266" t="str">
            <v/>
          </cell>
        </row>
        <row r="267">
          <cell r="C267">
            <v>42370</v>
          </cell>
          <cell r="H267">
            <v>1.4617310881692047</v>
          </cell>
          <cell r="I267" t="str">
            <v/>
          </cell>
        </row>
        <row r="268">
          <cell r="C268">
            <v>42401</v>
          </cell>
          <cell r="H268">
            <v>1.4539626948022244</v>
          </cell>
          <cell r="I268" t="str">
            <v/>
          </cell>
        </row>
        <row r="269">
          <cell r="C269">
            <v>42430</v>
          </cell>
          <cell r="H269">
            <v>1.6426591777006783</v>
          </cell>
          <cell r="I269" t="str">
            <v/>
          </cell>
        </row>
        <row r="270">
          <cell r="C270">
            <v>42461</v>
          </cell>
          <cell r="H270">
            <v>1.5893474800565688</v>
          </cell>
          <cell r="I270" t="str">
            <v/>
          </cell>
        </row>
        <row r="271">
          <cell r="C271">
            <v>42491</v>
          </cell>
          <cell r="H271">
            <v>2.5632532852063905</v>
          </cell>
          <cell r="I271" t="str">
            <v/>
          </cell>
        </row>
        <row r="272">
          <cell r="C272">
            <v>42522</v>
          </cell>
          <cell r="H272">
            <v>2.275281009857566</v>
          </cell>
          <cell r="I272" t="str">
            <v/>
          </cell>
        </row>
        <row r="273">
          <cell r="C273">
            <v>42552</v>
          </cell>
          <cell r="H273">
            <v>0.94474207700048218</v>
          </cell>
          <cell r="I273" t="str">
            <v/>
          </cell>
        </row>
        <row r="274">
          <cell r="C274">
            <v>42583</v>
          </cell>
          <cell r="H274">
            <v>1.4298377612580015</v>
          </cell>
          <cell r="I274" t="str">
            <v/>
          </cell>
        </row>
        <row r="275">
          <cell r="C275">
            <v>42614</v>
          </cell>
          <cell r="H275">
            <v>1.1512973188136932</v>
          </cell>
          <cell r="I275" t="str">
            <v/>
          </cell>
        </row>
        <row r="276">
          <cell r="C276">
            <v>42644</v>
          </cell>
          <cell r="H276">
            <v>0.45986661325354561</v>
          </cell>
          <cell r="I276" t="str">
            <v/>
          </cell>
        </row>
        <row r="277">
          <cell r="C277">
            <v>42675</v>
          </cell>
          <cell r="H277">
            <v>1.0398559818660003</v>
          </cell>
          <cell r="I277" t="str">
            <v/>
          </cell>
        </row>
        <row r="278">
          <cell r="C278">
            <v>42705</v>
          </cell>
          <cell r="H278">
            <v>1.7661972509087409</v>
          </cell>
          <cell r="I278" t="str">
            <v/>
          </cell>
        </row>
        <row r="279">
          <cell r="C279">
            <v>42736</v>
          </cell>
          <cell r="H279">
            <v>1.0264640378556678</v>
          </cell>
          <cell r="I279" t="str">
            <v/>
          </cell>
        </row>
        <row r="280">
          <cell r="C280">
            <v>42767</v>
          </cell>
          <cell r="H280">
            <v>0.86176175517018727</v>
          </cell>
          <cell r="I280" t="str">
            <v/>
          </cell>
        </row>
        <row r="281">
          <cell r="C281">
            <v>42795</v>
          </cell>
          <cell r="H281">
            <v>0.77790748838997281</v>
          </cell>
          <cell r="I281" t="str">
            <v/>
          </cell>
        </row>
        <row r="282">
          <cell r="C282">
            <v>42826</v>
          </cell>
          <cell r="H282">
            <v>9.7946474434262853E-2</v>
          </cell>
          <cell r="I282" t="str">
            <v/>
          </cell>
        </row>
        <row r="283">
          <cell r="C283">
            <v>42856</v>
          </cell>
          <cell r="H283" t="str">
            <v/>
          </cell>
          <cell r="I283">
            <v>-0.21832414068767569</v>
          </cell>
        </row>
        <row r="284">
          <cell r="C284">
            <v>42887</v>
          </cell>
          <cell r="H284">
            <v>0.4575764441423491</v>
          </cell>
          <cell r="I284" t="str">
            <v/>
          </cell>
        </row>
        <row r="285">
          <cell r="C285">
            <v>42917</v>
          </cell>
          <cell r="H285">
            <v>1.0460802467102015</v>
          </cell>
          <cell r="I285" t="str">
            <v/>
          </cell>
        </row>
        <row r="286">
          <cell r="C286">
            <v>42948</v>
          </cell>
          <cell r="H286">
            <v>1.2749255320790853</v>
          </cell>
          <cell r="I286" t="str">
            <v/>
          </cell>
        </row>
        <row r="287">
          <cell r="C287">
            <v>42979</v>
          </cell>
          <cell r="H287">
            <v>1.2821556133471468</v>
          </cell>
          <cell r="I287" t="str">
            <v/>
          </cell>
        </row>
        <row r="288">
          <cell r="C288">
            <v>43009</v>
          </cell>
          <cell r="H288">
            <v>1.8797234037830401</v>
          </cell>
          <cell r="I288" t="str">
            <v/>
          </cell>
        </row>
        <row r="289">
          <cell r="C289">
            <v>43040</v>
          </cell>
          <cell r="H289">
            <v>2.2328911614547975</v>
          </cell>
          <cell r="I289" t="str">
            <v/>
          </cell>
        </row>
        <row r="290">
          <cell r="C290">
            <v>43070</v>
          </cell>
          <cell r="H290">
            <v>2.0569278605811814</v>
          </cell>
          <cell r="I290" t="str">
            <v/>
          </cell>
        </row>
        <row r="291">
          <cell r="C291">
            <v>43101</v>
          </cell>
          <cell r="H291">
            <v>2.9548001008267377</v>
          </cell>
          <cell r="I291" t="str">
            <v/>
          </cell>
        </row>
        <row r="292">
          <cell r="C292">
            <v>43132</v>
          </cell>
          <cell r="H292">
            <v>3.8701129373405641</v>
          </cell>
          <cell r="I292" t="str">
            <v/>
          </cell>
        </row>
        <row r="293">
          <cell r="C293">
            <v>43160</v>
          </cell>
          <cell r="H293">
            <v>3.2915118335834492</v>
          </cell>
          <cell r="I293" t="str">
            <v/>
          </cell>
        </row>
        <row r="294">
          <cell r="C294">
            <v>43191</v>
          </cell>
          <cell r="H294">
            <v>4.235635647544167</v>
          </cell>
          <cell r="I294" t="str">
            <v/>
          </cell>
        </row>
        <row r="295">
          <cell r="C295">
            <v>43221</v>
          </cell>
          <cell r="H295">
            <v>3.6700601494520591</v>
          </cell>
          <cell r="I295" t="str">
            <v/>
          </cell>
        </row>
        <row r="296">
          <cell r="C296">
            <v>43252</v>
          </cell>
          <cell r="H296">
            <v>3.4375146006502266</v>
          </cell>
          <cell r="I296" t="str">
            <v/>
          </cell>
        </row>
        <row r="297">
          <cell r="C297">
            <v>43282</v>
          </cell>
          <cell r="H297">
            <v>3.3045930990064143</v>
          </cell>
          <cell r="I297" t="str">
            <v/>
          </cell>
        </row>
        <row r="298">
          <cell r="C298">
            <v>43313</v>
          </cell>
          <cell r="H298">
            <v>2.7778513294060003</v>
          </cell>
          <cell r="I298" t="str">
            <v/>
          </cell>
        </row>
        <row r="299">
          <cell r="C299">
            <v>43344</v>
          </cell>
          <cell r="H299">
            <v>2.725794285213623</v>
          </cell>
          <cell r="I299" t="str">
            <v/>
          </cell>
        </row>
        <row r="300">
          <cell r="C300">
            <v>43374</v>
          </cell>
          <cell r="H300">
            <v>3.0564929835284138</v>
          </cell>
          <cell r="I300" t="str">
            <v/>
          </cell>
        </row>
        <row r="301">
          <cell r="C301">
            <v>43405</v>
          </cell>
          <cell r="H301">
            <v>3.1965711769609717</v>
          </cell>
          <cell r="I301" t="str">
            <v/>
          </cell>
        </row>
        <row r="302">
          <cell r="C302">
            <v>43435</v>
          </cell>
          <cell r="H302">
            <v>3.0790101004407155</v>
          </cell>
          <cell r="I302" t="str">
            <v/>
          </cell>
        </row>
        <row r="303">
          <cell r="C303">
            <v>43466</v>
          </cell>
          <cell r="H303">
            <v>3.530953641869905</v>
          </cell>
          <cell r="I303" t="str">
            <v/>
          </cell>
        </row>
        <row r="304">
          <cell r="C304">
            <v>43497</v>
          </cell>
          <cell r="H304">
            <v>3.1555463450823051</v>
          </cell>
          <cell r="I304" t="str">
            <v/>
          </cell>
        </row>
        <row r="305">
          <cell r="C305">
            <v>43525</v>
          </cell>
          <cell r="H305">
            <v>2.9407909871712823</v>
          </cell>
          <cell r="I305" t="str">
            <v/>
          </cell>
        </row>
        <row r="306">
          <cell r="C306">
            <v>43556</v>
          </cell>
          <cell r="H306">
            <v>2.6316774535435128</v>
          </cell>
          <cell r="I306" t="str">
            <v/>
          </cell>
        </row>
        <row r="307">
          <cell r="C307">
            <v>43586</v>
          </cell>
          <cell r="H307">
            <v>2.8174087194984709</v>
          </cell>
          <cell r="I307" t="str">
            <v/>
          </cell>
        </row>
        <row r="308">
          <cell r="C308">
            <v>43617</v>
          </cell>
          <cell r="H308">
            <v>3.1180997038710467</v>
          </cell>
          <cell r="I308" t="str">
            <v/>
          </cell>
        </row>
        <row r="309">
          <cell r="C309">
            <v>43647</v>
          </cell>
          <cell r="H309">
            <v>2.7063101501019871</v>
          </cell>
          <cell r="I309" t="str">
            <v/>
          </cell>
        </row>
        <row r="310">
          <cell r="C310">
            <v>43678</v>
          </cell>
          <cell r="H310">
            <v>2.8585731896120237</v>
          </cell>
          <cell r="I310" t="str">
            <v/>
          </cell>
        </row>
        <row r="311">
          <cell r="C311">
            <v>43709</v>
          </cell>
          <cell r="H311">
            <v>3.1463773511187121</v>
          </cell>
          <cell r="I311" t="str">
            <v/>
          </cell>
        </row>
        <row r="312">
          <cell r="C312">
            <v>43739</v>
          </cell>
          <cell r="H312">
            <v>2.1984930447505935</v>
          </cell>
          <cell r="I312" t="str">
            <v/>
          </cell>
        </row>
        <row r="313">
          <cell r="C313">
            <v>43770</v>
          </cell>
          <cell r="H313">
            <v>1.3149543193681001</v>
          </cell>
          <cell r="I313" t="str">
            <v/>
          </cell>
        </row>
        <row r="314">
          <cell r="C314">
            <v>43800</v>
          </cell>
          <cell r="H314">
            <v>1.0769759910085996</v>
          </cell>
          <cell r="I314" t="str">
            <v/>
          </cell>
        </row>
        <row r="315">
          <cell r="C315">
            <v>43831</v>
          </cell>
          <cell r="H315">
            <v>1.1559338959976184</v>
          </cell>
          <cell r="I315" t="str">
            <v/>
          </cell>
        </row>
        <row r="316">
          <cell r="C316">
            <v>43862</v>
          </cell>
          <cell r="H316">
            <v>0.12211482664676865</v>
          </cell>
          <cell r="I316" t="str">
            <v/>
          </cell>
        </row>
        <row r="317">
          <cell r="C317">
            <v>43891</v>
          </cell>
          <cell r="H317" t="str">
            <v/>
          </cell>
          <cell r="I317">
            <v>-0.11410733889327673</v>
          </cell>
        </row>
        <row r="318">
          <cell r="C318">
            <v>43922</v>
          </cell>
          <cell r="H318" t="str">
            <v/>
          </cell>
          <cell r="I318">
            <v>-1.188717694565633</v>
          </cell>
        </row>
        <row r="319">
          <cell r="C319">
            <v>43952</v>
          </cell>
          <cell r="H319" t="str">
            <v/>
          </cell>
          <cell r="I319">
            <v>-5.5075253448443</v>
          </cell>
        </row>
        <row r="320">
          <cell r="C320">
            <v>43983</v>
          </cell>
          <cell r="H320" t="str">
            <v/>
          </cell>
          <cell r="I320">
            <v>-7.3558759923619599</v>
          </cell>
        </row>
        <row r="321">
          <cell r="C321">
            <v>44013</v>
          </cell>
          <cell r="H321" t="str">
            <v/>
          </cell>
          <cell r="I321">
            <v>-6.6560106381921003</v>
          </cell>
        </row>
        <row r="322">
          <cell r="C322">
            <v>44044</v>
          </cell>
          <cell r="H322" t="str">
            <v/>
          </cell>
          <cell r="I322">
            <v>-7.0348939982654564</v>
          </cell>
        </row>
        <row r="323">
          <cell r="C323">
            <v>44075</v>
          </cell>
          <cell r="H323" t="str">
            <v/>
          </cell>
          <cell r="I323">
            <v>-6.3845863718866021</v>
          </cell>
        </row>
        <row r="324">
          <cell r="C324">
            <v>44105</v>
          </cell>
          <cell r="H324" t="str">
            <v/>
          </cell>
          <cell r="I324">
            <v>-5.2887560607380308</v>
          </cell>
        </row>
        <row r="325">
          <cell r="C325">
            <v>44136</v>
          </cell>
          <cell r="H325" t="str">
            <v/>
          </cell>
          <cell r="I325">
            <v>-3.7249899947348286</v>
          </cell>
        </row>
        <row r="326">
          <cell r="C326">
            <v>44166</v>
          </cell>
          <cell r="H326" t="str">
            <v/>
          </cell>
          <cell r="I326">
            <v>-1.9695124750976789</v>
          </cell>
        </row>
        <row r="327">
          <cell r="C327">
            <v>44197</v>
          </cell>
          <cell r="H327" t="str">
            <v/>
          </cell>
          <cell r="I327">
            <v>-2.4314877470908658</v>
          </cell>
        </row>
        <row r="328">
          <cell r="C328">
            <v>44228</v>
          </cell>
          <cell r="H328" t="str">
            <v/>
          </cell>
          <cell r="I328">
            <v>-0.63862942846791837</v>
          </cell>
        </row>
        <row r="329">
          <cell r="C329">
            <v>44256</v>
          </cell>
          <cell r="H329">
            <v>7.2735609446850091E-2</v>
          </cell>
          <cell r="I329" t="str">
            <v/>
          </cell>
        </row>
        <row r="330">
          <cell r="C330">
            <v>44287</v>
          </cell>
          <cell r="H330">
            <v>1.862825384682476</v>
          </cell>
          <cell r="I330" t="str">
            <v/>
          </cell>
        </row>
        <row r="331">
          <cell r="C331">
            <v>44317</v>
          </cell>
          <cell r="H331">
            <v>6.7499661754891527</v>
          </cell>
          <cell r="I331" t="str">
            <v/>
          </cell>
        </row>
        <row r="332">
          <cell r="C332">
            <v>44348</v>
          </cell>
          <cell r="H332">
            <v>7.9647159315332727</v>
          </cell>
          <cell r="I332" t="str">
            <v/>
          </cell>
        </row>
        <row r="333">
          <cell r="C333">
            <v>44378</v>
          </cell>
          <cell r="H333">
            <v>8.1293918241093657</v>
          </cell>
          <cell r="I333" t="str">
            <v/>
          </cell>
        </row>
        <row r="334">
          <cell r="C334">
            <v>44409</v>
          </cell>
          <cell r="H334">
            <v>9.0364888009161213</v>
          </cell>
          <cell r="I334" t="str">
            <v/>
          </cell>
        </row>
        <row r="335">
          <cell r="C335">
            <v>44440</v>
          </cell>
          <cell r="H335">
            <v>10.03560035262845</v>
          </cell>
          <cell r="I335" t="str">
            <v/>
          </cell>
        </row>
        <row r="336">
          <cell r="C336">
            <v>44470</v>
          </cell>
          <cell r="H336">
            <v>10.387316758959763</v>
          </cell>
          <cell r="I336" t="str">
            <v/>
          </cell>
        </row>
        <row r="337">
          <cell r="C337">
            <v>44501</v>
          </cell>
          <cell r="H337">
            <v>9.1200868124536214</v>
          </cell>
          <cell r="I337" t="str">
            <v/>
          </cell>
        </row>
        <row r="338">
          <cell r="C338">
            <v>44531</v>
          </cell>
          <cell r="H338">
            <v>7.6023439587763031</v>
          </cell>
          <cell r="I338" t="str">
            <v/>
          </cell>
        </row>
        <row r="339">
          <cell r="C339">
            <v>44562</v>
          </cell>
          <cell r="H339">
            <v>7.0630746424009239</v>
          </cell>
          <cell r="I339" t="str">
            <v/>
          </cell>
        </row>
        <row r="340">
          <cell r="C340">
            <v>44593</v>
          </cell>
          <cell r="H340">
            <v>6.5099910306533948</v>
          </cell>
          <cell r="I340" t="str">
            <v/>
          </cell>
        </row>
        <row r="341">
          <cell r="C341">
            <v>44621</v>
          </cell>
          <cell r="H341">
            <v>5.9470516904349235</v>
          </cell>
          <cell r="I341" t="str">
            <v/>
          </cell>
        </row>
        <row r="342">
          <cell r="C342">
            <v>44652</v>
          </cell>
          <cell r="H342">
            <v>5.6812949844752492</v>
          </cell>
          <cell r="I342" t="str">
            <v/>
          </cell>
        </row>
        <row r="343">
          <cell r="C343">
            <v>44682</v>
          </cell>
          <cell r="H343">
            <v>6.0981688137608625</v>
          </cell>
          <cell r="I343" t="str">
            <v/>
          </cell>
        </row>
        <row r="344">
          <cell r="C344">
            <v>44713</v>
          </cell>
          <cell r="H344">
            <v>5.8826179707182069</v>
          </cell>
          <cell r="I344" t="str">
            <v/>
          </cell>
        </row>
        <row r="345">
          <cell r="C345">
            <v>44743</v>
          </cell>
          <cell r="H345">
            <v>4.9030159193271361</v>
          </cell>
          <cell r="I345" t="str">
            <v/>
          </cell>
        </row>
        <row r="346">
          <cell r="C346">
            <v>44774</v>
          </cell>
          <cell r="H346">
            <v>4.2136175689464483</v>
          </cell>
          <cell r="I346" t="str">
            <v/>
          </cell>
        </row>
        <row r="347">
          <cell r="C347">
            <v>44805</v>
          </cell>
          <cell r="H347">
            <v>2.7531573963182066</v>
          </cell>
          <cell r="I347" t="str">
            <v/>
          </cell>
        </row>
        <row r="348">
          <cell r="C348">
            <v>44835</v>
          </cell>
          <cell r="H348">
            <v>1.2415515810677569</v>
          </cell>
          <cell r="I348" t="str">
            <v/>
          </cell>
        </row>
        <row r="349">
          <cell r="C349">
            <v>44866</v>
          </cell>
          <cell r="H349">
            <v>0.52373178433442469</v>
          </cell>
          <cell r="I349" t="str">
            <v/>
          </cell>
        </row>
        <row r="350">
          <cell r="C350">
            <v>44896</v>
          </cell>
          <cell r="H350">
            <v>0.69511849661392233</v>
          </cell>
          <cell r="I350" t="str">
            <v/>
          </cell>
        </row>
        <row r="351">
          <cell r="C351">
            <v>44927</v>
          </cell>
          <cell r="H351">
            <v>0.96238586795591718</v>
          </cell>
          <cell r="I351" t="str">
            <v/>
          </cell>
        </row>
        <row r="352">
          <cell r="C352">
            <v>44958</v>
          </cell>
          <cell r="H352" t="str">
            <v/>
          </cell>
          <cell r="I352">
            <v>-0.43917072740886631</v>
          </cell>
        </row>
        <row r="353">
          <cell r="C353">
            <v>44986</v>
          </cell>
          <cell r="H353" t="str">
            <v/>
          </cell>
          <cell r="I353">
            <v>-1.0795875957224754</v>
          </cell>
        </row>
        <row r="354">
          <cell r="C354">
            <v>45017</v>
          </cell>
          <cell r="H354" t="str">
            <v/>
          </cell>
          <cell r="I354">
            <v>-1.504917757797597</v>
          </cell>
        </row>
        <row r="355">
          <cell r="C355">
            <v>45047</v>
          </cell>
          <cell r="H355" t="str">
            <v/>
          </cell>
          <cell r="I355">
            <v>-2.4573989827599396</v>
          </cell>
        </row>
        <row r="356">
          <cell r="C356">
            <v>45078</v>
          </cell>
          <cell r="H356" t="str">
            <v/>
          </cell>
          <cell r="I356">
            <v>-1.3123844291514919</v>
          </cell>
        </row>
        <row r="357">
          <cell r="C357">
            <v>45108</v>
          </cell>
          <cell r="H357" t="str">
            <v/>
          </cell>
          <cell r="I357">
            <v>-1.121580661799515</v>
          </cell>
        </row>
        <row r="358">
          <cell r="C358">
            <v>45139</v>
          </cell>
          <cell r="H358" t="str">
            <v/>
          </cell>
          <cell r="I358">
            <v>-1.2624155381777968</v>
          </cell>
        </row>
        <row r="359">
          <cell r="C359">
            <v>45170</v>
          </cell>
          <cell r="H359" t="str">
            <v/>
          </cell>
          <cell r="I359">
            <v>-1.6166845089084947</v>
          </cell>
        </row>
        <row r="360">
          <cell r="C360">
            <v>45200</v>
          </cell>
          <cell r="H360" t="str">
            <v/>
          </cell>
          <cell r="I360">
            <v>-1.6248268077736827</v>
          </cell>
        </row>
        <row r="361">
          <cell r="C361">
            <v>45231</v>
          </cell>
          <cell r="H361" t="str">
            <v/>
          </cell>
          <cell r="I361">
            <v>-2.0018972284472136</v>
          </cell>
        </row>
        <row r="362">
          <cell r="C362">
            <v>45261</v>
          </cell>
          <cell r="I362">
            <v>-2.6503594774143879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opLeftCell="A33" zoomScale="85" workbookViewId="0">
      <selection activeCell="M36" sqref="M36"/>
    </sheetView>
  </sheetViews>
  <sheetFormatPr baseColWidth="10" defaultColWidth="11.1640625" defaultRowHeight="15" customHeight="1" x14ac:dyDescent="0.2"/>
  <cols>
    <col min="1" max="26" width="10.5" customWidth="1"/>
  </cols>
  <sheetData>
    <row r="1" spans="1:6" ht="15.75" customHeight="1" x14ac:dyDescent="0.2">
      <c r="C1" s="1" t="s">
        <v>0</v>
      </c>
      <c r="D1" s="2" t="s">
        <v>1</v>
      </c>
    </row>
    <row r="2" spans="1:6" ht="15.75" customHeight="1" x14ac:dyDescent="0.2">
      <c r="A2" s="3">
        <v>2019</v>
      </c>
      <c r="B2" s="4" t="s">
        <v>2</v>
      </c>
      <c r="C2" s="5">
        <v>8907.637494962315</v>
      </c>
      <c r="D2" s="6">
        <v>99.296848766868266</v>
      </c>
    </row>
    <row r="3" spans="1:6" ht="15.75" customHeight="1" x14ac:dyDescent="0.2">
      <c r="A3" s="3"/>
      <c r="B3" s="4" t="s">
        <v>3</v>
      </c>
      <c r="C3" s="7">
        <v>8879.1099535836365</v>
      </c>
      <c r="D3" s="6">
        <v>99.848435121702366</v>
      </c>
      <c r="E3" s="1">
        <f t="shared" ref="E3:E59" si="0">ROUND((D3/D2-1)*100,1)</f>
        <v>0.6</v>
      </c>
    </row>
    <row r="4" spans="1:6" ht="15.75" customHeight="1" x14ac:dyDescent="0.2">
      <c r="A4" s="3">
        <v>2019</v>
      </c>
      <c r="B4" s="4" t="s">
        <v>4</v>
      </c>
      <c r="C4" s="7">
        <v>8916.0168798451687</v>
      </c>
      <c r="D4" s="6">
        <v>99.699128439829224</v>
      </c>
      <c r="E4" s="1">
        <f t="shared" si="0"/>
        <v>-0.1</v>
      </c>
    </row>
    <row r="5" spans="1:6" ht="15.75" customHeight="1" x14ac:dyDescent="0.2">
      <c r="A5" s="3"/>
      <c r="B5" s="4" t="s">
        <v>5</v>
      </c>
      <c r="C5" s="7">
        <v>8925.2747406218477</v>
      </c>
      <c r="D5" s="6">
        <v>99.64721550685816</v>
      </c>
      <c r="E5" s="1">
        <f t="shared" si="0"/>
        <v>-0.1</v>
      </c>
    </row>
    <row r="6" spans="1:6" ht="15.75" customHeight="1" x14ac:dyDescent="0.2">
      <c r="A6" s="3"/>
      <c r="B6" s="4" t="s">
        <v>6</v>
      </c>
      <c r="C6" s="7">
        <v>8922.6077561606144</v>
      </c>
      <c r="D6" s="6">
        <v>96.912561204210377</v>
      </c>
      <c r="E6" s="1">
        <f t="shared" si="0"/>
        <v>-2.7</v>
      </c>
    </row>
    <row r="7" spans="1:6" ht="15.75" customHeight="1" x14ac:dyDescent="0.2">
      <c r="A7" s="3"/>
      <c r="B7" s="4" t="s">
        <v>7</v>
      </c>
      <c r="C7" s="7">
        <v>8910.5580292024715</v>
      </c>
      <c r="D7" s="6">
        <v>97.938901789782832</v>
      </c>
      <c r="E7" s="1">
        <f t="shared" si="0"/>
        <v>1.1000000000000001</v>
      </c>
    </row>
    <row r="8" spans="1:6" ht="15.75" customHeight="1" x14ac:dyDescent="0.2">
      <c r="A8" s="3"/>
      <c r="B8" s="4" t="s">
        <v>8</v>
      </c>
      <c r="C8" s="7">
        <v>8928.0491756760621</v>
      </c>
      <c r="D8" s="6">
        <v>101.47087087323852</v>
      </c>
      <c r="E8" s="1">
        <f t="shared" si="0"/>
        <v>3.6</v>
      </c>
    </row>
    <row r="9" spans="1:6" ht="15.75" customHeight="1" x14ac:dyDescent="0.2">
      <c r="A9" s="3"/>
      <c r="B9" s="4" t="s">
        <v>9</v>
      </c>
      <c r="C9" s="7">
        <v>9000.090955345373</v>
      </c>
      <c r="D9" s="6">
        <v>99.764241658884998</v>
      </c>
      <c r="E9" s="1">
        <f t="shared" si="0"/>
        <v>-1.7</v>
      </c>
    </row>
    <row r="10" spans="1:6" ht="15.75" customHeight="1" x14ac:dyDescent="0.2">
      <c r="A10" s="3"/>
      <c r="B10" s="4" t="s">
        <v>10</v>
      </c>
      <c r="C10" s="7">
        <v>8994.360428783355</v>
      </c>
      <c r="D10" s="6">
        <v>93.981216360083906</v>
      </c>
      <c r="E10" s="1">
        <f t="shared" si="0"/>
        <v>-5.8</v>
      </c>
    </row>
    <row r="11" spans="1:6" ht="15.75" customHeight="1" x14ac:dyDescent="0.2">
      <c r="A11" s="3"/>
      <c r="B11" s="4" t="s">
        <v>11</v>
      </c>
      <c r="C11" s="7">
        <v>9045.3628648712256</v>
      </c>
      <c r="D11" s="6">
        <v>91.075079883102475</v>
      </c>
      <c r="E11" s="1">
        <f t="shared" si="0"/>
        <v>-3.1</v>
      </c>
    </row>
    <row r="12" spans="1:6" ht="15.75" customHeight="1" x14ac:dyDescent="0.2">
      <c r="A12" s="3"/>
      <c r="B12" s="4" t="s">
        <v>12</v>
      </c>
      <c r="C12" s="7">
        <v>9087.132384045819</v>
      </c>
      <c r="D12" s="6">
        <v>88.788458056782517</v>
      </c>
      <c r="E12" s="1">
        <f t="shared" si="0"/>
        <v>-2.5</v>
      </c>
    </row>
    <row r="13" spans="1:6" ht="15.75" customHeight="1" x14ac:dyDescent="0.2">
      <c r="A13" s="3"/>
      <c r="B13" s="4" t="s">
        <v>13</v>
      </c>
      <c r="C13" s="7">
        <v>9115.641039495109</v>
      </c>
      <c r="D13" s="6">
        <v>90.338707956008818</v>
      </c>
      <c r="E13" s="1">
        <f t="shared" si="0"/>
        <v>1.7</v>
      </c>
    </row>
    <row r="14" spans="1:6" ht="15.75" customHeight="1" x14ac:dyDescent="0.2">
      <c r="A14" s="91">
        <v>2020</v>
      </c>
      <c r="B14" s="4" t="s">
        <v>2</v>
      </c>
      <c r="C14" s="7">
        <v>9063.3737370672861</v>
      </c>
      <c r="D14" s="6">
        <v>86.957370560466018</v>
      </c>
      <c r="E14" s="1">
        <f t="shared" si="0"/>
        <v>-3.7</v>
      </c>
      <c r="F14" s="1"/>
    </row>
    <row r="15" spans="1:6" ht="15.75" customHeight="1" x14ac:dyDescent="0.2">
      <c r="A15" s="92"/>
      <c r="B15" s="4" t="s">
        <v>3</v>
      </c>
      <c r="C15" s="7">
        <v>8942.424519777991</v>
      </c>
      <c r="D15" s="6">
        <v>83.122366724613229</v>
      </c>
      <c r="E15" s="1">
        <f t="shared" si="0"/>
        <v>-4.4000000000000004</v>
      </c>
      <c r="F15" s="1"/>
    </row>
    <row r="16" spans="1:6" ht="15.75" customHeight="1" x14ac:dyDescent="0.2">
      <c r="A16" s="92"/>
      <c r="B16" s="4" t="s">
        <v>4</v>
      </c>
      <c r="C16" s="7">
        <v>8235.9307920195133</v>
      </c>
      <c r="D16" s="6">
        <v>77.51175525533489</v>
      </c>
      <c r="E16" s="1">
        <f t="shared" si="0"/>
        <v>-6.7</v>
      </c>
      <c r="F16" s="1"/>
    </row>
    <row r="17" spans="1:6" ht="15.75" customHeight="1" x14ac:dyDescent="0.2">
      <c r="A17" s="92"/>
      <c r="B17" s="4" t="s">
        <v>5</v>
      </c>
      <c r="C17" s="7">
        <v>7450.5225645242326</v>
      </c>
      <c r="D17" s="6">
        <v>74.621718468989386</v>
      </c>
      <c r="E17" s="1">
        <f t="shared" si="0"/>
        <v>-3.7</v>
      </c>
      <c r="F17" s="1"/>
    </row>
    <row r="18" spans="1:6" ht="15.75" customHeight="1" x14ac:dyDescent="0.2">
      <c r="A18" s="92"/>
      <c r="B18" s="4" t="s">
        <v>6</v>
      </c>
      <c r="C18" s="7">
        <v>7142.5682851833581</v>
      </c>
      <c r="D18" s="6">
        <v>75.37001677774704</v>
      </c>
      <c r="E18" s="1">
        <f t="shared" si="0"/>
        <v>1</v>
      </c>
      <c r="F18" s="1"/>
    </row>
    <row r="19" spans="1:6" ht="15.75" customHeight="1" x14ac:dyDescent="0.2">
      <c r="A19" s="92"/>
      <c r="B19" s="4" t="s">
        <v>7</v>
      </c>
      <c r="C19" s="7">
        <v>7073.1925249337692</v>
      </c>
      <c r="D19" s="6">
        <v>72.251029633120353</v>
      </c>
      <c r="E19" s="1">
        <f t="shared" si="0"/>
        <v>-4.0999999999999996</v>
      </c>
      <c r="F19" s="1"/>
    </row>
    <row r="20" spans="1:6" ht="15.75" customHeight="1" x14ac:dyDescent="0.2">
      <c r="A20" s="92"/>
      <c r="B20" s="4" t="s">
        <v>8</v>
      </c>
      <c r="C20" s="7">
        <v>7191.4135982542148</v>
      </c>
      <c r="D20" s="6">
        <v>65.641202195707947</v>
      </c>
      <c r="E20" s="1">
        <f t="shared" si="0"/>
        <v>-9.1</v>
      </c>
      <c r="F20" s="1"/>
    </row>
    <row r="21" spans="1:6" ht="15.75" customHeight="1" x14ac:dyDescent="0.2">
      <c r="A21" s="92"/>
      <c r="B21" s="4" t="s">
        <v>9</v>
      </c>
      <c r="C21" s="7">
        <v>7365.0552540326707</v>
      </c>
      <c r="D21" s="6">
        <v>60.899052569399089</v>
      </c>
      <c r="E21" s="1">
        <f t="shared" si="0"/>
        <v>-7.2</v>
      </c>
      <c r="F21" s="1"/>
    </row>
    <row r="22" spans="1:6" ht="15.75" customHeight="1" x14ac:dyDescent="0.2">
      <c r="A22" s="92"/>
      <c r="B22" s="4" t="s">
        <v>10</v>
      </c>
      <c r="C22" s="7">
        <v>7667.659398293853</v>
      </c>
      <c r="D22" s="6">
        <v>61.630113703768046</v>
      </c>
      <c r="E22" s="1">
        <f t="shared" si="0"/>
        <v>1.2</v>
      </c>
      <c r="F22" s="1"/>
    </row>
    <row r="23" spans="1:6" ht="15.75" customHeight="1" x14ac:dyDescent="0.2">
      <c r="A23" s="92"/>
      <c r="B23" s="4" t="s">
        <v>11</v>
      </c>
      <c r="C23" s="7">
        <v>7916.7236210867441</v>
      </c>
      <c r="D23" s="6">
        <v>62.329754363531229</v>
      </c>
      <c r="E23" s="1">
        <f t="shared" si="0"/>
        <v>1.1000000000000001</v>
      </c>
      <c r="F23" s="1"/>
    </row>
    <row r="24" spans="1:6" ht="15.75" customHeight="1" x14ac:dyDescent="0.2">
      <c r="A24" s="92"/>
      <c r="B24" s="4" t="s">
        <v>12</v>
      </c>
      <c r="C24" s="7">
        <v>8026.2166007514534</v>
      </c>
      <c r="D24" s="6">
        <v>58.994737481637088</v>
      </c>
      <c r="E24" s="1">
        <f t="shared" si="0"/>
        <v>-5.4</v>
      </c>
      <c r="F24" s="1"/>
    </row>
    <row r="25" spans="1:6" ht="15.75" customHeight="1" x14ac:dyDescent="0.2">
      <c r="A25" s="93"/>
      <c r="B25" s="4" t="s">
        <v>13</v>
      </c>
      <c r="C25" s="7">
        <v>8121.4199958374447</v>
      </c>
      <c r="D25" s="6">
        <v>53.06585110574224</v>
      </c>
      <c r="E25" s="1">
        <f t="shared" si="0"/>
        <v>-10</v>
      </c>
      <c r="F25" s="1"/>
    </row>
    <row r="26" spans="1:6" ht="15.75" customHeight="1" x14ac:dyDescent="0.2">
      <c r="A26" s="91">
        <v>2021</v>
      </c>
      <c r="B26" s="4" t="s">
        <v>2</v>
      </c>
      <c r="C26" s="7">
        <v>8167.6233094410263</v>
      </c>
      <c r="D26" s="6">
        <v>52.478771661667004</v>
      </c>
      <c r="E26" s="1">
        <f t="shared" si="0"/>
        <v>-1.1000000000000001</v>
      </c>
      <c r="F26" s="1"/>
    </row>
    <row r="27" spans="1:6" ht="15.75" customHeight="1" x14ac:dyDescent="0.2">
      <c r="A27" s="92"/>
      <c r="B27" s="4" t="s">
        <v>3</v>
      </c>
      <c r="C27" s="7">
        <v>8148.2055685260202</v>
      </c>
      <c r="D27" s="6">
        <v>50.766877478106665</v>
      </c>
      <c r="E27" s="1">
        <f t="shared" si="0"/>
        <v>-3.3</v>
      </c>
      <c r="F27" s="1"/>
    </row>
    <row r="28" spans="1:6" ht="15.75" customHeight="1" x14ac:dyDescent="0.2">
      <c r="A28" s="92"/>
      <c r="B28" s="4" t="s">
        <v>4</v>
      </c>
      <c r="C28" s="7">
        <v>8104.128806984133</v>
      </c>
      <c r="D28" s="6">
        <v>52.306408019647968</v>
      </c>
      <c r="E28" s="1">
        <f t="shared" si="0"/>
        <v>3</v>
      </c>
      <c r="F28" s="1"/>
    </row>
    <row r="29" spans="1:6" ht="15.75" customHeight="1" x14ac:dyDescent="0.2">
      <c r="A29" s="92"/>
      <c r="B29" s="4" t="s">
        <v>5</v>
      </c>
      <c r="C29" s="7">
        <v>8041.1104714103649</v>
      </c>
      <c r="D29" s="6">
        <v>49.047897657284786</v>
      </c>
      <c r="E29" s="1">
        <f t="shared" si="0"/>
        <v>-6.2</v>
      </c>
      <c r="F29" s="1"/>
    </row>
    <row r="30" spans="1:6" ht="15.75" customHeight="1" x14ac:dyDescent="0.2">
      <c r="A30" s="92"/>
      <c r="B30" s="4" t="s">
        <v>6</v>
      </c>
      <c r="C30" s="7">
        <v>8041.1914145571882</v>
      </c>
      <c r="D30" s="6">
        <v>48.067879430911773</v>
      </c>
      <c r="E30" s="1">
        <f t="shared" si="0"/>
        <v>-2</v>
      </c>
      <c r="F30" s="1"/>
    </row>
    <row r="31" spans="1:6" ht="15.75" customHeight="1" x14ac:dyDescent="0.2">
      <c r="A31" s="92"/>
      <c r="B31" s="4" t="s">
        <v>7</v>
      </c>
      <c r="C31" s="7">
        <v>8148.94779488924</v>
      </c>
      <c r="D31" s="6">
        <v>47.032522626861386</v>
      </c>
      <c r="E31" s="1">
        <f t="shared" si="0"/>
        <v>-2.2000000000000002</v>
      </c>
      <c r="F31" s="1"/>
    </row>
    <row r="32" spans="1:6" ht="15.75" customHeight="1" x14ac:dyDescent="0.2">
      <c r="A32" s="92"/>
      <c r="B32" s="4" t="s">
        <v>8</v>
      </c>
      <c r="C32" s="7">
        <v>8258.7752434176291</v>
      </c>
      <c r="D32" s="6">
        <v>47.178044083106805</v>
      </c>
      <c r="E32" s="1">
        <f t="shared" si="0"/>
        <v>0.3</v>
      </c>
      <c r="F32" s="1"/>
    </row>
    <row r="33" spans="1:6" ht="15.75" customHeight="1" x14ac:dyDescent="0.2">
      <c r="A33" s="92"/>
      <c r="B33" s="4" t="s">
        <v>9</v>
      </c>
      <c r="C33" s="7">
        <v>8345.2397354882887</v>
      </c>
      <c r="D33" s="6">
        <v>51.165208936264868</v>
      </c>
      <c r="E33" s="1">
        <f t="shared" si="0"/>
        <v>8.5</v>
      </c>
      <c r="F33" s="1"/>
    </row>
    <row r="34" spans="1:6" ht="15.75" customHeight="1" x14ac:dyDescent="0.2">
      <c r="A34" s="92"/>
      <c r="B34" s="4" t="s">
        <v>10</v>
      </c>
      <c r="C34" s="7">
        <v>8456.5112535567059</v>
      </c>
      <c r="D34" s="6">
        <v>53.962354050447345</v>
      </c>
      <c r="E34" s="1">
        <f t="shared" si="0"/>
        <v>5.5</v>
      </c>
      <c r="F34" s="1"/>
    </row>
    <row r="35" spans="1:6" ht="15.75" customHeight="1" x14ac:dyDescent="0.2">
      <c r="A35" s="92"/>
      <c r="B35" s="4" t="s">
        <v>11</v>
      </c>
      <c r="C35" s="7">
        <v>8558.3621487674209</v>
      </c>
      <c r="D35" s="6">
        <v>55.477900485678283</v>
      </c>
      <c r="E35" s="1">
        <f t="shared" si="0"/>
        <v>2.8</v>
      </c>
      <c r="F35" s="1"/>
    </row>
    <row r="36" spans="1:6" ht="15.75" customHeight="1" x14ac:dyDescent="0.2">
      <c r="A36" s="92"/>
      <c r="B36" s="4" t="s">
        <v>12</v>
      </c>
      <c r="C36" s="7">
        <v>8678.2868056954048</v>
      </c>
      <c r="D36" s="6">
        <v>56.704937402098523</v>
      </c>
      <c r="E36" s="1">
        <f t="shared" si="0"/>
        <v>2.2000000000000002</v>
      </c>
      <c r="F36" s="1"/>
    </row>
    <row r="37" spans="1:6" ht="15.75" customHeight="1" x14ac:dyDescent="0.2">
      <c r="A37" s="93"/>
      <c r="B37" s="4" t="s">
        <v>13</v>
      </c>
      <c r="C37" s="7">
        <v>8712.8901884523293</v>
      </c>
      <c r="D37" s="6">
        <v>57.562106051196309</v>
      </c>
      <c r="E37" s="1">
        <f t="shared" si="0"/>
        <v>1.5</v>
      </c>
      <c r="F37" s="1"/>
    </row>
    <row r="38" spans="1:6" ht="15.75" customHeight="1" x14ac:dyDescent="0.2">
      <c r="A38" s="3"/>
      <c r="B38" s="4" t="s">
        <v>2</v>
      </c>
      <c r="C38" s="7">
        <v>8768.6446671999693</v>
      </c>
      <c r="D38" s="6">
        <v>63.30487625228227</v>
      </c>
      <c r="E38" s="1">
        <f t="shared" si="0"/>
        <v>10</v>
      </c>
      <c r="F38" s="1"/>
    </row>
    <row r="39" spans="1:6" ht="15.75" customHeight="1" x14ac:dyDescent="0.2">
      <c r="A39" s="3"/>
      <c r="B39" s="4" t="s">
        <v>3</v>
      </c>
      <c r="C39" s="7">
        <v>8797.5610642690299</v>
      </c>
      <c r="D39" s="6">
        <v>67.163951610894287</v>
      </c>
      <c r="E39" s="1">
        <f t="shared" si="0"/>
        <v>6.1</v>
      </c>
      <c r="F39" s="1"/>
    </row>
    <row r="40" spans="1:6" ht="15.75" customHeight="1" x14ac:dyDescent="0.2">
      <c r="A40" s="3">
        <v>2022</v>
      </c>
      <c r="B40" s="4" t="s">
        <v>4</v>
      </c>
      <c r="C40" s="7">
        <v>8835.4776322722901</v>
      </c>
      <c r="D40" s="6">
        <v>71.607404858670336</v>
      </c>
      <c r="E40" s="1">
        <f t="shared" si="0"/>
        <v>6.6</v>
      </c>
      <c r="F40" s="1"/>
    </row>
    <row r="41" spans="1:6" ht="15.75" customHeight="1" x14ac:dyDescent="0.2">
      <c r="A41" s="3"/>
      <c r="B41" s="4" t="s">
        <v>5</v>
      </c>
      <c r="C41" s="7">
        <v>8855.0758705985409</v>
      </c>
      <c r="D41" s="6">
        <v>74.941939552909545</v>
      </c>
      <c r="E41" s="1">
        <f t="shared" si="0"/>
        <v>4.7</v>
      </c>
      <c r="F41" s="1"/>
    </row>
    <row r="42" spans="1:6" ht="15.75" customHeight="1" x14ac:dyDescent="0.2">
      <c r="A42" s="3"/>
      <c r="B42" s="4" t="s">
        <v>6</v>
      </c>
      <c r="C42" s="7">
        <v>8838.4320758244703</v>
      </c>
      <c r="D42" s="6">
        <v>78.063383154828799</v>
      </c>
      <c r="E42" s="1">
        <f t="shared" si="0"/>
        <v>4.2</v>
      </c>
      <c r="F42" s="1"/>
    </row>
    <row r="43" spans="1:6" ht="15.75" customHeight="1" x14ac:dyDescent="0.2">
      <c r="A43" s="3"/>
      <c r="B43" s="4" t="s">
        <v>7</v>
      </c>
      <c r="C43" s="7">
        <v>8849.8313266449404</v>
      </c>
      <c r="D43" s="6">
        <v>81.247926114219197</v>
      </c>
      <c r="E43" s="1">
        <f t="shared" si="0"/>
        <v>4.0999999999999996</v>
      </c>
      <c r="F43" s="1"/>
    </row>
    <row r="44" spans="1:6" ht="15.75" customHeight="1" x14ac:dyDescent="0.2">
      <c r="A44" s="3"/>
      <c r="B44" s="4" t="s">
        <v>8</v>
      </c>
      <c r="C44" s="7">
        <v>8853.2931868608794</v>
      </c>
      <c r="D44" s="6">
        <v>82.512028069089766</v>
      </c>
      <c r="E44" s="1">
        <f t="shared" si="0"/>
        <v>1.6</v>
      </c>
      <c r="F44" s="1"/>
    </row>
    <row r="45" spans="1:6" ht="15.75" customHeight="1" x14ac:dyDescent="0.2">
      <c r="A45" s="3"/>
      <c r="B45" s="4" t="s">
        <v>9</v>
      </c>
      <c r="C45" s="7">
        <v>8843.5442081889796</v>
      </c>
      <c r="D45" s="6">
        <v>83.011853720651743</v>
      </c>
      <c r="E45" s="1">
        <f t="shared" si="0"/>
        <v>0.6</v>
      </c>
      <c r="F45" s="1"/>
    </row>
    <row r="46" spans="1:6" ht="15.75" customHeight="1" x14ac:dyDescent="0.2">
      <c r="A46" s="3"/>
      <c r="B46" s="4" t="s">
        <v>10</v>
      </c>
      <c r="C46" s="7">
        <v>8869.3230112416895</v>
      </c>
      <c r="D46" s="6">
        <v>83.75607462559276</v>
      </c>
      <c r="E46" s="1">
        <f t="shared" si="0"/>
        <v>0.9</v>
      </c>
      <c r="F46" s="1"/>
    </row>
    <row r="47" spans="1:6" ht="15.75" customHeight="1" x14ac:dyDescent="0.2">
      <c r="A47" s="3"/>
      <c r="B47" s="4" t="s">
        <v>11</v>
      </c>
      <c r="C47" s="7">
        <v>8883.0904340420802</v>
      </c>
      <c r="D47" s="6">
        <v>83.284495704442534</v>
      </c>
      <c r="E47" s="1">
        <f t="shared" si="0"/>
        <v>-0.6</v>
      </c>
      <c r="F47" s="1"/>
    </row>
    <row r="48" spans="1:6" ht="15.75" customHeight="1" x14ac:dyDescent="0.2">
      <c r="A48" s="3"/>
      <c r="B48" s="4" t="s">
        <v>12</v>
      </c>
      <c r="C48" s="7">
        <v>8965.2303799361598</v>
      </c>
      <c r="D48" s="6">
        <v>85.081789345652055</v>
      </c>
      <c r="E48" s="1">
        <f t="shared" si="0"/>
        <v>2.2000000000000002</v>
      </c>
      <c r="F48" s="1"/>
    </row>
    <row r="49" spans="1:6" ht="15.75" customHeight="1" x14ac:dyDescent="0.2">
      <c r="A49" s="3"/>
      <c r="B49" s="4" t="s">
        <v>13</v>
      </c>
      <c r="C49" s="7">
        <v>9008.5458557934198</v>
      </c>
      <c r="D49" s="6">
        <v>87.640954988736368</v>
      </c>
      <c r="E49" s="1">
        <f t="shared" si="0"/>
        <v>3</v>
      </c>
      <c r="F49" s="1"/>
    </row>
    <row r="50" spans="1:6" ht="15.75" customHeight="1" x14ac:dyDescent="0.2">
      <c r="A50" s="91">
        <v>2023</v>
      </c>
      <c r="B50" s="4" t="s">
        <v>2</v>
      </c>
      <c r="C50" s="7">
        <v>9030.1615912109901</v>
      </c>
      <c r="D50" s="6">
        <v>87.834688598603407</v>
      </c>
      <c r="E50" s="1">
        <f t="shared" si="0"/>
        <v>0.2</v>
      </c>
      <c r="F50" s="1"/>
    </row>
    <row r="51" spans="1:6" ht="15.75" customHeight="1" x14ac:dyDescent="0.2">
      <c r="A51" s="91"/>
      <c r="B51" s="4" t="s">
        <v>3</v>
      </c>
      <c r="C51" s="7">
        <v>9006.1450081268304</v>
      </c>
      <c r="D51" s="6">
        <v>87.614235079876607</v>
      </c>
      <c r="E51" s="1">
        <f t="shared" si="0"/>
        <v>-0.3</v>
      </c>
      <c r="F51" s="1"/>
    </row>
    <row r="52" spans="1:6" ht="15.75" customHeight="1" x14ac:dyDescent="0.2">
      <c r="A52" s="91"/>
      <c r="B52" s="4" t="s">
        <v>4</v>
      </c>
      <c r="C52" s="7">
        <v>9006.7291141666301</v>
      </c>
      <c r="D52" s="6">
        <v>86.205977013276311</v>
      </c>
      <c r="E52" s="1">
        <f t="shared" si="0"/>
        <v>-1.6</v>
      </c>
      <c r="F52" s="1"/>
    </row>
    <row r="53" spans="1:6" ht="15.75" customHeight="1" x14ac:dyDescent="0.2">
      <c r="A53" s="91"/>
      <c r="B53" s="4" t="s">
        <v>5</v>
      </c>
      <c r="C53" s="7">
        <v>9034.2307928411992</v>
      </c>
      <c r="D53" s="6">
        <v>88.171895568021213</v>
      </c>
      <c r="E53" s="1">
        <f t="shared" si="0"/>
        <v>2.2999999999999998</v>
      </c>
      <c r="F53" s="1"/>
    </row>
    <row r="54" spans="1:6" ht="15.75" customHeight="1" x14ac:dyDescent="0.2">
      <c r="A54" s="91"/>
      <c r="B54" s="4" t="s">
        <v>6</v>
      </c>
      <c r="C54" s="7">
        <v>9035.1139835172307</v>
      </c>
      <c r="D54" s="6">
        <v>87.230479335326251</v>
      </c>
      <c r="E54" s="1">
        <f t="shared" si="0"/>
        <v>-1.1000000000000001</v>
      </c>
      <c r="F54" s="1"/>
    </row>
    <row r="55" spans="1:6" ht="15.75" customHeight="1" x14ac:dyDescent="0.2">
      <c r="A55" s="91"/>
      <c r="B55" s="4" t="s">
        <v>7</v>
      </c>
      <c r="C55" s="7">
        <v>9028.6472601108853</v>
      </c>
      <c r="D55" s="6">
        <v>86.52411679557737</v>
      </c>
      <c r="E55" s="1">
        <f t="shared" si="0"/>
        <v>-0.8</v>
      </c>
      <c r="F55" s="1"/>
    </row>
    <row r="56" spans="1:6" ht="15.75" customHeight="1" x14ac:dyDescent="0.2">
      <c r="A56" s="91"/>
      <c r="B56" s="4" t="s">
        <v>8</v>
      </c>
      <c r="C56" s="7">
        <v>9005.4428287419414</v>
      </c>
      <c r="D56" s="6">
        <v>87.565379968761064</v>
      </c>
      <c r="E56" s="1">
        <f t="shared" si="0"/>
        <v>1.2</v>
      </c>
      <c r="F56" s="1"/>
    </row>
    <row r="57" spans="1:6" ht="15.75" customHeight="1" x14ac:dyDescent="0.2">
      <c r="A57" s="91"/>
      <c r="B57" s="4" t="s">
        <v>9</v>
      </c>
      <c r="C57" s="7">
        <v>9023.4521881970741</v>
      </c>
      <c r="D57" s="6">
        <v>88.883743349905217</v>
      </c>
      <c r="E57" s="1">
        <f t="shared" si="0"/>
        <v>1.5</v>
      </c>
      <c r="F57" s="1"/>
    </row>
    <row r="58" spans="1:6" ht="15.75" customHeight="1" x14ac:dyDescent="0.2">
      <c r="A58" s="91"/>
      <c r="B58" s="4" t="s">
        <v>10</v>
      </c>
      <c r="C58" s="25">
        <v>9052.988742141175</v>
      </c>
      <c r="D58" s="6">
        <v>88.364833926492793</v>
      </c>
      <c r="E58" s="1">
        <f>ROUND((D58/D57-1)*100,1)</f>
        <v>-0.6</v>
      </c>
      <c r="F58" s="1"/>
    </row>
    <row r="59" spans="1:6" ht="15.75" customHeight="1" x14ac:dyDescent="0.2">
      <c r="A59" s="91"/>
      <c r="B59" s="4" t="s">
        <v>11</v>
      </c>
      <c r="C59" s="25">
        <v>9138.4167213042274</v>
      </c>
      <c r="D59" s="6">
        <v>87.388182928244078</v>
      </c>
      <c r="E59" s="1">
        <f t="shared" si="0"/>
        <v>-1.1000000000000001</v>
      </c>
      <c r="F59" s="1"/>
    </row>
    <row r="60" spans="1:6" ht="15.75" customHeight="1" x14ac:dyDescent="0.2">
      <c r="A60" s="91"/>
      <c r="B60" s="24" t="s">
        <v>12</v>
      </c>
      <c r="C60" s="25">
        <v>9223.1349041614903</v>
      </c>
      <c r="D60" s="10">
        <v>87.065917264117914</v>
      </c>
      <c r="E60" s="1">
        <f>ROUND((D60/D59-1)*100,1)</f>
        <v>-0.4</v>
      </c>
      <c r="F60" s="1"/>
    </row>
    <row r="61" spans="1:6" ht="15.75" customHeight="1" x14ac:dyDescent="0.2">
      <c r="A61" s="91"/>
      <c r="B61" s="24" t="s">
        <v>13</v>
      </c>
      <c r="C61" s="25">
        <v>9273.4263972835379</v>
      </c>
      <c r="D61" s="23">
        <v>89.983417031213193</v>
      </c>
      <c r="E61" s="1">
        <f>ROUND((D61/D60-1)*100,1)</f>
        <v>3.4</v>
      </c>
      <c r="F61" s="1"/>
    </row>
    <row r="62" spans="1:6" ht="15.75" customHeight="1" x14ac:dyDescent="0.2">
      <c r="B62" s="37" t="s">
        <v>39</v>
      </c>
      <c r="C62" s="25">
        <v>9309.6080943488687</v>
      </c>
      <c r="D62" s="23">
        <v>85.370312131999995</v>
      </c>
      <c r="E62" s="1">
        <f>ROUND((D62/D61-1)*100,1)</f>
        <v>-5.0999999999999996</v>
      </c>
    </row>
    <row r="63" spans="1:6" ht="15.75" customHeight="1" x14ac:dyDescent="0.2">
      <c r="A63" s="94">
        <v>2024</v>
      </c>
      <c r="B63" s="37" t="str">
        <f t="shared" ref="B63:B69" si="1">B51</f>
        <v>Ene - Mar</v>
      </c>
      <c r="C63" s="25">
        <v>9308.6847010365182</v>
      </c>
      <c r="D63" s="23">
        <v>84.32132</v>
      </c>
      <c r="E63" s="1">
        <f t="shared" ref="E63:E77" si="2">ROUND((D63/D62-1)*100,1)</f>
        <v>-1.2</v>
      </c>
    </row>
    <row r="64" spans="1:6" ht="15.75" customHeight="1" x14ac:dyDescent="0.2">
      <c r="A64" s="94"/>
      <c r="B64" s="37" t="str">
        <f t="shared" si="1"/>
        <v>Feb - Abr</v>
      </c>
      <c r="D64" s="6">
        <v>86.292824388184101</v>
      </c>
      <c r="E64" s="1">
        <f t="shared" si="2"/>
        <v>2.2999999999999998</v>
      </c>
    </row>
    <row r="65" spans="1:5" ht="15.75" customHeight="1" x14ac:dyDescent="0.2">
      <c r="A65" s="94"/>
      <c r="B65" s="37" t="str">
        <f t="shared" si="1"/>
        <v>Mar - May</v>
      </c>
      <c r="D65" s="6">
        <v>90.282434379999998</v>
      </c>
      <c r="E65" s="1">
        <f t="shared" si="2"/>
        <v>4.5999999999999996</v>
      </c>
    </row>
    <row r="66" spans="1:5" ht="15.75" customHeight="1" x14ac:dyDescent="0.2">
      <c r="A66" s="94"/>
      <c r="B66" s="37" t="str">
        <f t="shared" si="1"/>
        <v>Abr - Jun</v>
      </c>
      <c r="D66" s="23">
        <v>89.11</v>
      </c>
      <c r="E66" s="1">
        <f t="shared" si="2"/>
        <v>-1.3</v>
      </c>
    </row>
    <row r="67" spans="1:5" ht="15.75" customHeight="1" x14ac:dyDescent="0.2">
      <c r="A67" s="94"/>
      <c r="B67" s="37" t="str">
        <f t="shared" si="1"/>
        <v>May - Jul</v>
      </c>
      <c r="D67" s="23">
        <v>87.238282400000003</v>
      </c>
      <c r="E67" s="1">
        <f t="shared" si="2"/>
        <v>-2.1</v>
      </c>
    </row>
    <row r="68" spans="1:5" ht="15.75" customHeight="1" x14ac:dyDescent="0.2">
      <c r="A68" s="94"/>
      <c r="B68" s="37" t="str">
        <f t="shared" si="1"/>
        <v>Jun - Ago</v>
      </c>
      <c r="D68" s="23">
        <v>90.834872828399995</v>
      </c>
      <c r="E68" s="1">
        <f t="shared" si="2"/>
        <v>4.0999999999999996</v>
      </c>
    </row>
    <row r="69" spans="1:5" ht="15.75" customHeight="1" x14ac:dyDescent="0.2">
      <c r="A69" s="94"/>
      <c r="B69" s="37" t="str">
        <f t="shared" si="1"/>
        <v>Jul - Sep</v>
      </c>
      <c r="D69" s="23">
        <v>89.740264027400002</v>
      </c>
      <c r="E69" s="1">
        <f t="shared" si="2"/>
        <v>-1.2</v>
      </c>
    </row>
    <row r="70" spans="1:5" ht="15.75" customHeight="1" x14ac:dyDescent="0.2">
      <c r="A70" s="94"/>
      <c r="B70" s="37" t="str">
        <f t="shared" ref="B70:B77" si="3">B58</f>
        <v>Ago - Oct</v>
      </c>
      <c r="D70" s="23">
        <v>88.224027402600001</v>
      </c>
      <c r="E70" s="1">
        <f t="shared" si="2"/>
        <v>-1.7</v>
      </c>
    </row>
    <row r="71" spans="1:5" ht="15.75" customHeight="1" x14ac:dyDescent="0.2">
      <c r="A71" s="94"/>
      <c r="B71" s="37" t="str">
        <f t="shared" si="3"/>
        <v>Sep - Nov</v>
      </c>
      <c r="D71" s="23">
        <v>90.274022402599996</v>
      </c>
      <c r="E71" s="1">
        <f t="shared" si="2"/>
        <v>2.2999999999999998</v>
      </c>
    </row>
    <row r="72" spans="1:5" ht="15.75" customHeight="1" x14ac:dyDescent="0.2">
      <c r="A72" s="94"/>
      <c r="B72" s="37" t="str">
        <f t="shared" si="3"/>
        <v>Oct - Dic</v>
      </c>
      <c r="D72" s="23">
        <v>90.02647293826</v>
      </c>
      <c r="E72" s="1">
        <f t="shared" si="2"/>
        <v>-0.3</v>
      </c>
    </row>
    <row r="73" spans="1:5" ht="15.75" customHeight="1" x14ac:dyDescent="0.2">
      <c r="A73" s="94"/>
      <c r="B73" s="37" t="str">
        <f t="shared" si="3"/>
        <v>Nov - Ene</v>
      </c>
      <c r="D73" s="23">
        <v>91.224026776000002</v>
      </c>
      <c r="E73" s="1">
        <f t="shared" si="2"/>
        <v>1.3</v>
      </c>
    </row>
    <row r="74" spans="1:5" ht="15.75" customHeight="1" x14ac:dyDescent="0.2">
      <c r="A74" s="94">
        <v>2025</v>
      </c>
      <c r="B74" s="37" t="str">
        <f t="shared" si="3"/>
        <v>dic-feb</v>
      </c>
      <c r="D74" s="23">
        <v>92.2</v>
      </c>
      <c r="E74" s="1">
        <f t="shared" si="2"/>
        <v>1.1000000000000001</v>
      </c>
    </row>
    <row r="75" spans="1:5" ht="15.75" customHeight="1" x14ac:dyDescent="0.2">
      <c r="A75" s="94"/>
      <c r="B75" s="37" t="str">
        <f t="shared" si="3"/>
        <v>Ene - Mar</v>
      </c>
      <c r="D75" s="23">
        <v>93.1</v>
      </c>
      <c r="E75" s="9">
        <f t="shared" si="2"/>
        <v>1</v>
      </c>
    </row>
    <row r="76" spans="1:5" ht="15.75" customHeight="1" x14ac:dyDescent="0.2">
      <c r="A76" s="94"/>
      <c r="B76" s="37" t="str">
        <f t="shared" si="3"/>
        <v>Feb - Abr</v>
      </c>
      <c r="D76" s="23">
        <v>92.8</v>
      </c>
      <c r="E76" s="1">
        <f t="shared" si="2"/>
        <v>-0.3</v>
      </c>
    </row>
    <row r="77" spans="1:5" ht="15.75" customHeight="1" x14ac:dyDescent="0.2">
      <c r="A77" s="94"/>
      <c r="B77" s="37" t="str">
        <f t="shared" si="3"/>
        <v>Mar - May</v>
      </c>
      <c r="D77" s="23">
        <v>92.7</v>
      </c>
      <c r="E77" s="9">
        <f t="shared" si="2"/>
        <v>-0.1</v>
      </c>
    </row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spans="1:1" ht="15.75" customHeight="1" x14ac:dyDescent="0.2"/>
    <row r="242" spans="1:1" ht="15.75" customHeight="1" x14ac:dyDescent="0.2"/>
    <row r="243" spans="1:1" ht="15.75" customHeight="1" x14ac:dyDescent="0.2"/>
    <row r="244" spans="1:1" ht="15.75" customHeight="1" x14ac:dyDescent="0.2"/>
    <row r="245" spans="1:1" ht="15.75" customHeight="1" x14ac:dyDescent="0.2"/>
    <row r="246" spans="1:1" ht="15.75" customHeight="1" x14ac:dyDescent="0.2"/>
    <row r="247" spans="1:1" ht="15.75" customHeight="1" x14ac:dyDescent="0.2">
      <c r="A247" s="8"/>
    </row>
    <row r="248" spans="1:1" ht="15.75" customHeight="1" x14ac:dyDescent="0.2"/>
    <row r="249" spans="1:1" ht="15.75" customHeight="1" x14ac:dyDescent="0.2"/>
    <row r="250" spans="1:1" ht="15.75" customHeight="1" x14ac:dyDescent="0.2"/>
    <row r="251" spans="1:1" ht="15.75" customHeight="1" x14ac:dyDescent="0.2"/>
    <row r="252" spans="1:1" ht="15.75" customHeight="1" x14ac:dyDescent="0.2"/>
    <row r="253" spans="1:1" ht="15.75" customHeight="1" x14ac:dyDescent="0.2"/>
    <row r="254" spans="1:1" ht="15.75" customHeight="1" x14ac:dyDescent="0.2"/>
    <row r="255" spans="1:1" ht="15.75" customHeight="1" x14ac:dyDescent="0.2"/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4:A25"/>
    <mergeCell ref="A26:A37"/>
    <mergeCell ref="A50:A61"/>
    <mergeCell ref="A63:A73"/>
    <mergeCell ref="A74:A7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30" zoomScale="86" workbookViewId="0">
      <selection activeCell="L50" sqref="L50"/>
    </sheetView>
  </sheetViews>
  <sheetFormatPr baseColWidth="10" defaultColWidth="11.1640625" defaultRowHeight="15" customHeight="1" x14ac:dyDescent="0.2"/>
  <cols>
    <col min="1" max="25" width="10.5" customWidth="1"/>
  </cols>
  <sheetData>
    <row r="1" spans="1:5" ht="15.75" customHeight="1" x14ac:dyDescent="0.2">
      <c r="C1" s="1" t="s">
        <v>14</v>
      </c>
    </row>
    <row r="2" spans="1:5" ht="15.75" customHeight="1" x14ac:dyDescent="0.2">
      <c r="A2" s="91">
        <v>2019</v>
      </c>
      <c r="B2" s="4" t="s">
        <v>2</v>
      </c>
      <c r="C2" s="9">
        <v>104.75420486031733</v>
      </c>
    </row>
    <row r="3" spans="1:5" ht="15.75" customHeight="1" x14ac:dyDescent="0.2">
      <c r="A3" s="92"/>
      <c r="B3" s="4" t="s">
        <v>3</v>
      </c>
      <c r="C3" s="9">
        <v>93.723209978272735</v>
      </c>
      <c r="D3" s="1">
        <f t="shared" ref="D3:D60" si="0">ROUND(((C3/C2-1)*100),1)</f>
        <v>-10.5</v>
      </c>
    </row>
    <row r="4" spans="1:5" ht="15.75" customHeight="1" x14ac:dyDescent="0.2">
      <c r="A4" s="92"/>
      <c r="B4" s="4" t="s">
        <v>4</v>
      </c>
      <c r="C4" s="9">
        <v>82.994400345300107</v>
      </c>
      <c r="D4" s="1">
        <f t="shared" si="0"/>
        <v>-11.4</v>
      </c>
    </row>
    <row r="5" spans="1:5" ht="15.75" customHeight="1" x14ac:dyDescent="0.2">
      <c r="A5" s="92"/>
      <c r="B5" s="4" t="s">
        <v>5</v>
      </c>
      <c r="C5" s="9">
        <v>80.92371368247575</v>
      </c>
      <c r="D5" s="1">
        <f t="shared" si="0"/>
        <v>-2.5</v>
      </c>
    </row>
    <row r="6" spans="1:5" ht="15.75" customHeight="1" x14ac:dyDescent="0.2">
      <c r="A6" s="92"/>
      <c r="B6" s="4" t="s">
        <v>6</v>
      </c>
      <c r="C6" s="9">
        <v>88.643631734581049</v>
      </c>
      <c r="D6" s="1">
        <f t="shared" si="0"/>
        <v>9.5</v>
      </c>
    </row>
    <row r="7" spans="1:5" ht="15.75" customHeight="1" x14ac:dyDescent="0.2">
      <c r="A7" s="92"/>
      <c r="B7" s="4" t="s">
        <v>7</v>
      </c>
      <c r="C7" s="9">
        <v>99.4560150707444</v>
      </c>
      <c r="D7" s="1">
        <f t="shared" si="0"/>
        <v>12.2</v>
      </c>
    </row>
    <row r="8" spans="1:5" ht="15.75" customHeight="1" x14ac:dyDescent="0.2">
      <c r="A8" s="92"/>
      <c r="B8" s="4" t="s">
        <v>8</v>
      </c>
      <c r="C8" s="9">
        <v>103.39341560109068</v>
      </c>
      <c r="D8" s="1">
        <f t="shared" si="0"/>
        <v>4</v>
      </c>
    </row>
    <row r="9" spans="1:5" ht="15.75" customHeight="1" x14ac:dyDescent="0.2">
      <c r="A9" s="92"/>
      <c r="B9" s="4" t="s">
        <v>9</v>
      </c>
      <c r="C9" s="9">
        <v>103.04205293915579</v>
      </c>
      <c r="D9" s="1">
        <f t="shared" si="0"/>
        <v>-0.3</v>
      </c>
    </row>
    <row r="10" spans="1:5" ht="15.75" customHeight="1" x14ac:dyDescent="0.2">
      <c r="A10" s="92"/>
      <c r="B10" s="4" t="s">
        <v>10</v>
      </c>
      <c r="C10" s="9">
        <v>104.10566935087449</v>
      </c>
      <c r="D10" s="1">
        <f t="shared" si="0"/>
        <v>1</v>
      </c>
    </row>
    <row r="11" spans="1:5" ht="15.75" customHeight="1" x14ac:dyDescent="0.2">
      <c r="A11" s="92"/>
      <c r="B11" s="4" t="s">
        <v>11</v>
      </c>
      <c r="C11" s="9">
        <v>107.38956167167521</v>
      </c>
      <c r="D11" s="1">
        <f t="shared" si="0"/>
        <v>3.2</v>
      </c>
    </row>
    <row r="12" spans="1:5" ht="15.75" customHeight="1" x14ac:dyDescent="0.2">
      <c r="A12" s="92"/>
      <c r="B12" s="4" t="s">
        <v>12</v>
      </c>
      <c r="C12" s="9">
        <v>115.60062031207679</v>
      </c>
      <c r="D12" s="1">
        <f t="shared" si="0"/>
        <v>7.6</v>
      </c>
    </row>
    <row r="13" spans="1:5" ht="15.75" customHeight="1" x14ac:dyDescent="0.2">
      <c r="A13" s="93"/>
      <c r="B13" s="4" t="s">
        <v>13</v>
      </c>
      <c r="C13" s="9">
        <v>120.13920413282658</v>
      </c>
      <c r="D13" s="1">
        <f t="shared" si="0"/>
        <v>3.9</v>
      </c>
    </row>
    <row r="14" spans="1:5" ht="15.75" customHeight="1" x14ac:dyDescent="0.2">
      <c r="A14" s="91">
        <v>2020</v>
      </c>
      <c r="B14" s="4" t="s">
        <v>2</v>
      </c>
      <c r="C14" s="9">
        <v>115.68481516111524</v>
      </c>
      <c r="D14" s="1">
        <f t="shared" si="0"/>
        <v>-3.7</v>
      </c>
      <c r="E14" s="1">
        <f t="shared" ref="E14:E60" si="1">ROUND((C14/C2-1)*100,1)</f>
        <v>10.4</v>
      </c>
    </row>
    <row r="15" spans="1:5" ht="15.75" customHeight="1" x14ac:dyDescent="0.2">
      <c r="A15" s="92"/>
      <c r="B15" s="4" t="s">
        <v>3</v>
      </c>
      <c r="C15" s="9">
        <v>129.4391531904341</v>
      </c>
      <c r="D15" s="1">
        <f t="shared" si="0"/>
        <v>11.9</v>
      </c>
      <c r="E15" s="1">
        <f t="shared" si="1"/>
        <v>38.1</v>
      </c>
    </row>
    <row r="16" spans="1:5" ht="15.75" customHeight="1" x14ac:dyDescent="0.2">
      <c r="A16" s="92"/>
      <c r="B16" s="4" t="s">
        <v>4</v>
      </c>
      <c r="C16" s="9">
        <v>161.35364807490575</v>
      </c>
      <c r="D16" s="1">
        <f t="shared" si="0"/>
        <v>24.7</v>
      </c>
      <c r="E16" s="1">
        <f t="shared" si="1"/>
        <v>94.4</v>
      </c>
    </row>
    <row r="17" spans="1:5" ht="15.75" customHeight="1" x14ac:dyDescent="0.2">
      <c r="A17" s="92"/>
      <c r="B17" s="4" t="s">
        <v>5</v>
      </c>
      <c r="C17" s="9">
        <v>179.80976568183883</v>
      </c>
      <c r="D17" s="1">
        <f t="shared" si="0"/>
        <v>11.4</v>
      </c>
      <c r="E17" s="1">
        <f t="shared" si="1"/>
        <v>122.2</v>
      </c>
    </row>
    <row r="18" spans="1:5" ht="15.75" customHeight="1" x14ac:dyDescent="0.2">
      <c r="A18" s="92"/>
      <c r="B18" s="4" t="s">
        <v>6</v>
      </c>
      <c r="C18" s="9">
        <v>171.93441808185025</v>
      </c>
      <c r="D18" s="1">
        <f t="shared" si="0"/>
        <v>-4.4000000000000004</v>
      </c>
      <c r="E18" s="1">
        <f t="shared" si="1"/>
        <v>94</v>
      </c>
    </row>
    <row r="19" spans="1:5" ht="15.75" customHeight="1" x14ac:dyDescent="0.2">
      <c r="A19" s="92"/>
      <c r="B19" s="4" t="s">
        <v>7</v>
      </c>
      <c r="C19" s="9">
        <v>146.42746995145561</v>
      </c>
      <c r="D19" s="1">
        <f t="shared" si="0"/>
        <v>-14.8</v>
      </c>
      <c r="E19" s="1">
        <f t="shared" si="1"/>
        <v>47.2</v>
      </c>
    </row>
    <row r="20" spans="1:5" ht="15.75" customHeight="1" x14ac:dyDescent="0.2">
      <c r="A20" s="92"/>
      <c r="B20" s="4" t="s">
        <v>8</v>
      </c>
      <c r="C20" s="9">
        <v>134.24744191724957</v>
      </c>
      <c r="D20" s="1">
        <f t="shared" si="0"/>
        <v>-8.3000000000000007</v>
      </c>
      <c r="E20" s="1">
        <f t="shared" si="1"/>
        <v>29.8</v>
      </c>
    </row>
    <row r="21" spans="1:5" ht="15.75" customHeight="1" x14ac:dyDescent="0.2">
      <c r="A21" s="92"/>
      <c r="B21" s="4" t="s">
        <v>9</v>
      </c>
      <c r="C21" s="9">
        <v>137.74848118723074</v>
      </c>
      <c r="D21" s="1">
        <f t="shared" si="0"/>
        <v>2.6</v>
      </c>
      <c r="E21" s="1">
        <f t="shared" si="1"/>
        <v>33.700000000000003</v>
      </c>
    </row>
    <row r="22" spans="1:5" ht="15.75" customHeight="1" x14ac:dyDescent="0.2">
      <c r="A22" s="92"/>
      <c r="B22" s="4" t="s">
        <v>10</v>
      </c>
      <c r="C22" s="9">
        <v>137.82578987541672</v>
      </c>
      <c r="D22" s="1">
        <f t="shared" si="0"/>
        <v>0.1</v>
      </c>
      <c r="E22" s="1">
        <f t="shared" si="1"/>
        <v>32.4</v>
      </c>
    </row>
    <row r="23" spans="1:5" ht="15.75" customHeight="1" x14ac:dyDescent="0.2">
      <c r="A23" s="92"/>
      <c r="B23" s="4" t="s">
        <v>11</v>
      </c>
      <c r="C23" s="9">
        <v>138.01151558229702</v>
      </c>
      <c r="D23" s="1">
        <f t="shared" si="0"/>
        <v>0.1</v>
      </c>
      <c r="E23" s="1">
        <f t="shared" si="1"/>
        <v>28.5</v>
      </c>
    </row>
    <row r="24" spans="1:5" ht="15.75" customHeight="1" x14ac:dyDescent="0.2">
      <c r="A24" s="92"/>
      <c r="B24" s="4" t="s">
        <v>12</v>
      </c>
      <c r="C24" s="9">
        <v>121.62289923576482</v>
      </c>
      <c r="D24" s="1">
        <f t="shared" si="0"/>
        <v>-11.9</v>
      </c>
      <c r="E24" s="1">
        <f t="shared" si="1"/>
        <v>5.2</v>
      </c>
    </row>
    <row r="25" spans="1:5" ht="15.75" customHeight="1" x14ac:dyDescent="0.2">
      <c r="A25" s="93"/>
      <c r="B25" s="4" t="s">
        <v>13</v>
      </c>
      <c r="C25" s="9">
        <v>110.27612689749937</v>
      </c>
      <c r="D25" s="1">
        <f t="shared" si="0"/>
        <v>-9.3000000000000007</v>
      </c>
      <c r="E25" s="1">
        <f t="shared" si="1"/>
        <v>-8.1999999999999993</v>
      </c>
    </row>
    <row r="26" spans="1:5" ht="15.75" customHeight="1" x14ac:dyDescent="0.2">
      <c r="A26" s="91">
        <v>2021</v>
      </c>
      <c r="B26" s="4" t="s">
        <v>2</v>
      </c>
      <c r="C26" s="9">
        <v>110.02224846600974</v>
      </c>
      <c r="D26" s="1">
        <f t="shared" si="0"/>
        <v>-0.2</v>
      </c>
      <c r="E26" s="1">
        <f t="shared" si="1"/>
        <v>-4.9000000000000004</v>
      </c>
    </row>
    <row r="27" spans="1:5" ht="15.75" customHeight="1" x14ac:dyDescent="0.2">
      <c r="A27" s="92"/>
      <c r="B27" s="4" t="s">
        <v>3</v>
      </c>
      <c r="C27" s="9">
        <v>113.05484135951406</v>
      </c>
      <c r="D27" s="1">
        <f t="shared" si="0"/>
        <v>2.8</v>
      </c>
      <c r="E27" s="1">
        <f t="shared" si="1"/>
        <v>-12.7</v>
      </c>
    </row>
    <row r="28" spans="1:5" ht="15.75" customHeight="1" x14ac:dyDescent="0.2">
      <c r="A28" s="92"/>
      <c r="B28" s="4" t="s">
        <v>4</v>
      </c>
      <c r="C28" s="9">
        <v>115.77462762741713</v>
      </c>
      <c r="D28" s="1">
        <f t="shared" si="0"/>
        <v>2.4</v>
      </c>
      <c r="E28" s="1">
        <f t="shared" si="1"/>
        <v>-28.2</v>
      </c>
    </row>
    <row r="29" spans="1:5" ht="15.75" customHeight="1" x14ac:dyDescent="0.2">
      <c r="A29" s="92"/>
      <c r="B29" s="4" t="s">
        <v>5</v>
      </c>
      <c r="C29" s="9">
        <v>111.87056896084958</v>
      </c>
      <c r="D29" s="1">
        <f t="shared" si="0"/>
        <v>-3.4</v>
      </c>
      <c r="E29" s="1">
        <f t="shared" si="1"/>
        <v>-37.799999999999997</v>
      </c>
    </row>
    <row r="30" spans="1:5" ht="15.75" customHeight="1" x14ac:dyDescent="0.2">
      <c r="A30" s="92"/>
      <c r="B30" s="4" t="s">
        <v>6</v>
      </c>
      <c r="C30" s="9">
        <v>110.5280595767307</v>
      </c>
      <c r="D30" s="1">
        <f t="shared" si="0"/>
        <v>-1.2</v>
      </c>
      <c r="E30" s="1">
        <f t="shared" si="1"/>
        <v>-35.700000000000003</v>
      </c>
    </row>
    <row r="31" spans="1:5" ht="15.75" customHeight="1" x14ac:dyDescent="0.2">
      <c r="A31" s="92"/>
      <c r="B31" s="4" t="s">
        <v>7</v>
      </c>
      <c r="C31" s="9">
        <v>114.43628884816489</v>
      </c>
      <c r="D31" s="1">
        <f t="shared" si="0"/>
        <v>3.5</v>
      </c>
      <c r="E31" s="1">
        <f t="shared" si="1"/>
        <v>-21.8</v>
      </c>
    </row>
    <row r="32" spans="1:5" ht="15.75" customHeight="1" x14ac:dyDescent="0.2">
      <c r="A32" s="92"/>
      <c r="B32" s="4" t="s">
        <v>8</v>
      </c>
      <c r="C32" s="9">
        <v>119.61527674813475</v>
      </c>
      <c r="D32" s="1">
        <f t="shared" si="0"/>
        <v>4.5</v>
      </c>
      <c r="E32" s="1">
        <f t="shared" si="1"/>
        <v>-10.9</v>
      </c>
    </row>
    <row r="33" spans="1:5" ht="15.75" customHeight="1" x14ac:dyDescent="0.2">
      <c r="A33" s="92"/>
      <c r="B33" s="4" t="s">
        <v>9</v>
      </c>
      <c r="C33" s="9">
        <v>120.9696462668976</v>
      </c>
      <c r="D33" s="1">
        <f t="shared" si="0"/>
        <v>1.1000000000000001</v>
      </c>
      <c r="E33" s="1">
        <f t="shared" si="1"/>
        <v>-12.2</v>
      </c>
    </row>
    <row r="34" spans="1:5" ht="15.75" customHeight="1" x14ac:dyDescent="0.2">
      <c r="A34" s="92"/>
      <c r="B34" s="4" t="s">
        <v>10</v>
      </c>
      <c r="C34" s="9">
        <v>119.27160105272469</v>
      </c>
      <c r="D34" s="1">
        <f t="shared" si="0"/>
        <v>-1.4</v>
      </c>
      <c r="E34" s="1">
        <f t="shared" si="1"/>
        <v>-13.5</v>
      </c>
    </row>
    <row r="35" spans="1:5" ht="15.75" customHeight="1" x14ac:dyDescent="0.2">
      <c r="A35" s="92"/>
      <c r="B35" s="4" t="s">
        <v>11</v>
      </c>
      <c r="C35" s="9">
        <v>114.61861710415623</v>
      </c>
      <c r="D35" s="1">
        <f t="shared" si="0"/>
        <v>-3.9</v>
      </c>
      <c r="E35" s="1">
        <f t="shared" si="1"/>
        <v>-16.899999999999999</v>
      </c>
    </row>
    <row r="36" spans="1:5" ht="15.75" customHeight="1" x14ac:dyDescent="0.2">
      <c r="A36" s="92"/>
      <c r="B36" s="4" t="s">
        <v>12</v>
      </c>
      <c r="C36" s="9">
        <v>115.80948547706021</v>
      </c>
      <c r="D36" s="1">
        <f t="shared" si="0"/>
        <v>1</v>
      </c>
      <c r="E36" s="1">
        <f t="shared" si="1"/>
        <v>-4.8</v>
      </c>
    </row>
    <row r="37" spans="1:5" ht="15.75" customHeight="1" x14ac:dyDescent="0.2">
      <c r="A37" s="93"/>
      <c r="B37" s="4" t="s">
        <v>13</v>
      </c>
      <c r="C37" s="9">
        <v>123.13293816425532</v>
      </c>
      <c r="D37" s="1">
        <f t="shared" si="0"/>
        <v>6.3</v>
      </c>
      <c r="E37" s="1">
        <f t="shared" si="1"/>
        <v>11.7</v>
      </c>
    </row>
    <row r="38" spans="1:5" ht="15.75" customHeight="1" x14ac:dyDescent="0.2">
      <c r="A38" s="3">
        <v>2022</v>
      </c>
      <c r="B38" s="4" t="s">
        <v>2</v>
      </c>
      <c r="C38" s="9">
        <v>132.89298403169207</v>
      </c>
      <c r="D38" s="1">
        <f t="shared" si="0"/>
        <v>7.9</v>
      </c>
      <c r="E38" s="1">
        <f t="shared" si="1"/>
        <v>20.8</v>
      </c>
    </row>
    <row r="39" spans="1:5" ht="15.75" customHeight="1" x14ac:dyDescent="0.2">
      <c r="A39" s="3">
        <v>2022</v>
      </c>
      <c r="B39" s="4" t="s">
        <v>3</v>
      </c>
      <c r="C39" s="9">
        <v>135.17134160720073</v>
      </c>
      <c r="D39" s="1">
        <f t="shared" si="0"/>
        <v>1.7</v>
      </c>
      <c r="E39" s="1">
        <f t="shared" si="1"/>
        <v>19.600000000000001</v>
      </c>
    </row>
    <row r="40" spans="1:5" ht="15.75" customHeight="1" x14ac:dyDescent="0.2">
      <c r="A40" s="3"/>
      <c r="B40" s="4" t="s">
        <v>4</v>
      </c>
      <c r="C40" s="9">
        <v>131.7296055080935</v>
      </c>
      <c r="D40" s="1">
        <f t="shared" si="0"/>
        <v>-2.5</v>
      </c>
      <c r="E40" s="1">
        <f t="shared" si="1"/>
        <v>13.8</v>
      </c>
    </row>
    <row r="41" spans="1:5" ht="15.75" customHeight="1" x14ac:dyDescent="0.2">
      <c r="A41" s="3"/>
      <c r="B41" s="4" t="s">
        <v>5</v>
      </c>
      <c r="C41" s="9">
        <v>133.55773525829258</v>
      </c>
      <c r="D41" s="1">
        <f t="shared" si="0"/>
        <v>1.4</v>
      </c>
      <c r="E41" s="1">
        <f t="shared" si="1"/>
        <v>19.399999999999999</v>
      </c>
    </row>
    <row r="42" spans="1:5" ht="15.75" customHeight="1" x14ac:dyDescent="0.2">
      <c r="A42" s="3"/>
      <c r="B42" s="4" t="s">
        <v>6</v>
      </c>
      <c r="C42" s="9">
        <v>141.03397728458393</v>
      </c>
      <c r="D42" s="1">
        <f t="shared" si="0"/>
        <v>5.6</v>
      </c>
      <c r="E42" s="1">
        <f t="shared" si="1"/>
        <v>27.6</v>
      </c>
    </row>
    <row r="43" spans="1:5" ht="15.75" customHeight="1" x14ac:dyDescent="0.2">
      <c r="A43" s="3"/>
      <c r="B43" s="4" t="s">
        <v>7</v>
      </c>
      <c r="C43" s="9">
        <v>146.38105547034823</v>
      </c>
      <c r="D43" s="1">
        <f t="shared" si="0"/>
        <v>3.8</v>
      </c>
      <c r="E43" s="1">
        <f t="shared" si="1"/>
        <v>27.9</v>
      </c>
    </row>
    <row r="44" spans="1:5" ht="15.75" customHeight="1" x14ac:dyDescent="0.2">
      <c r="A44" s="3"/>
      <c r="B44" s="4" t="s">
        <v>8</v>
      </c>
      <c r="C44" s="9">
        <v>151.93135921917744</v>
      </c>
      <c r="D44" s="1">
        <f t="shared" si="0"/>
        <v>3.8</v>
      </c>
      <c r="E44" s="1">
        <f t="shared" si="1"/>
        <v>27</v>
      </c>
    </row>
    <row r="45" spans="1:5" ht="15.75" customHeight="1" x14ac:dyDescent="0.2">
      <c r="A45" s="3"/>
      <c r="B45" s="4" t="s">
        <v>9</v>
      </c>
      <c r="C45" s="9">
        <v>153.45978304209314</v>
      </c>
      <c r="D45" s="1">
        <f t="shared" si="0"/>
        <v>1</v>
      </c>
      <c r="E45" s="1">
        <f t="shared" si="1"/>
        <v>26.9</v>
      </c>
    </row>
    <row r="46" spans="1:5" ht="15.75" customHeight="1" x14ac:dyDescent="0.2">
      <c r="A46" s="3"/>
      <c r="B46" s="4" t="s">
        <v>10</v>
      </c>
      <c r="C46" s="9">
        <v>162.14697797570594</v>
      </c>
      <c r="D46" s="1">
        <f t="shared" si="0"/>
        <v>5.7</v>
      </c>
      <c r="E46" s="1">
        <f t="shared" si="1"/>
        <v>35.9</v>
      </c>
    </row>
    <row r="47" spans="1:5" ht="15.75" customHeight="1" x14ac:dyDescent="0.2">
      <c r="A47" s="3"/>
      <c r="B47" s="4" t="s">
        <v>11</v>
      </c>
      <c r="C47" s="9">
        <v>168.50582966987341</v>
      </c>
      <c r="D47" s="1">
        <f t="shared" si="0"/>
        <v>3.9</v>
      </c>
      <c r="E47" s="1">
        <f t="shared" si="1"/>
        <v>47</v>
      </c>
    </row>
    <row r="48" spans="1:5" ht="15.75" customHeight="1" x14ac:dyDescent="0.2">
      <c r="A48" s="3"/>
      <c r="B48" s="4" t="s">
        <v>12</v>
      </c>
      <c r="C48" s="9">
        <v>180.19797439333163</v>
      </c>
      <c r="D48" s="1">
        <f t="shared" si="0"/>
        <v>6.9</v>
      </c>
      <c r="E48" s="1">
        <f t="shared" si="1"/>
        <v>55.6</v>
      </c>
    </row>
    <row r="49" spans="1:5" ht="15.75" customHeight="1" x14ac:dyDescent="0.2">
      <c r="A49" s="3"/>
      <c r="B49" s="4" t="s">
        <v>13</v>
      </c>
      <c r="C49" s="9">
        <v>190.02780906032754</v>
      </c>
      <c r="D49" s="1">
        <f t="shared" si="0"/>
        <v>5.5</v>
      </c>
      <c r="E49" s="1">
        <f t="shared" si="1"/>
        <v>54.3</v>
      </c>
    </row>
    <row r="50" spans="1:5" ht="15.75" customHeight="1" x14ac:dyDescent="0.2">
      <c r="A50" s="91">
        <v>2023</v>
      </c>
      <c r="B50" s="4" t="s">
        <v>2</v>
      </c>
      <c r="C50" s="9">
        <v>194.7402801073321</v>
      </c>
      <c r="D50" s="1">
        <f t="shared" si="0"/>
        <v>2.5</v>
      </c>
      <c r="E50" s="1">
        <f t="shared" si="1"/>
        <v>46.5</v>
      </c>
    </row>
    <row r="51" spans="1:5" ht="15.75" customHeight="1" x14ac:dyDescent="0.2">
      <c r="A51" s="91"/>
      <c r="B51" s="4" t="s">
        <v>3</v>
      </c>
      <c r="C51" s="9">
        <v>190.98475513887593</v>
      </c>
      <c r="D51" s="1">
        <f t="shared" si="0"/>
        <v>-1.9</v>
      </c>
      <c r="E51" s="1">
        <f t="shared" si="1"/>
        <v>41.3</v>
      </c>
    </row>
    <row r="52" spans="1:5" ht="15.75" customHeight="1" x14ac:dyDescent="0.2">
      <c r="A52" s="91"/>
      <c r="B52" s="4" t="s">
        <v>4</v>
      </c>
      <c r="C52" s="9">
        <v>174.81384759605817</v>
      </c>
      <c r="D52" s="1">
        <f t="shared" si="0"/>
        <v>-8.5</v>
      </c>
      <c r="E52" s="1">
        <f t="shared" si="1"/>
        <v>32.700000000000003</v>
      </c>
    </row>
    <row r="53" spans="1:5" ht="15.75" customHeight="1" x14ac:dyDescent="0.2">
      <c r="A53" s="91"/>
      <c r="B53" s="4" t="s">
        <v>5</v>
      </c>
      <c r="C53" s="9">
        <v>164.79468104358773</v>
      </c>
      <c r="D53" s="1">
        <f t="shared" si="0"/>
        <v>-5.7</v>
      </c>
      <c r="E53" s="1">
        <f t="shared" si="1"/>
        <v>23.4</v>
      </c>
    </row>
    <row r="54" spans="1:5" ht="15.75" customHeight="1" x14ac:dyDescent="0.2">
      <c r="A54" s="91"/>
      <c r="B54" s="4" t="s">
        <v>6</v>
      </c>
      <c r="C54" s="9">
        <v>163.09013870683097</v>
      </c>
      <c r="D54" s="1">
        <f t="shared" si="0"/>
        <v>-1</v>
      </c>
      <c r="E54" s="1">
        <f t="shared" si="1"/>
        <v>15.6</v>
      </c>
    </row>
    <row r="55" spans="1:5" ht="15.75" customHeight="1" x14ac:dyDescent="0.2">
      <c r="A55" s="91"/>
      <c r="B55" s="4" t="s">
        <v>7</v>
      </c>
      <c r="C55" s="9">
        <v>173.23415351504732</v>
      </c>
      <c r="D55" s="1">
        <f t="shared" si="0"/>
        <v>6.2</v>
      </c>
      <c r="E55" s="1">
        <f t="shared" si="1"/>
        <v>18.3</v>
      </c>
    </row>
    <row r="56" spans="1:5" ht="15.75" customHeight="1" x14ac:dyDescent="0.2">
      <c r="A56" s="91"/>
      <c r="B56" s="4" t="s">
        <v>8</v>
      </c>
      <c r="C56" s="9">
        <v>175.89979726305026</v>
      </c>
      <c r="D56" s="1">
        <f t="shared" si="0"/>
        <v>1.5</v>
      </c>
      <c r="E56" s="1">
        <f t="shared" si="1"/>
        <v>15.8</v>
      </c>
    </row>
    <row r="57" spans="1:5" ht="15.75" customHeight="1" x14ac:dyDescent="0.2">
      <c r="A57" s="91"/>
      <c r="B57" s="4" t="s">
        <v>9</v>
      </c>
      <c r="C57" s="9">
        <v>182.44383209371662</v>
      </c>
      <c r="D57" s="1">
        <f t="shared" si="0"/>
        <v>3.7</v>
      </c>
      <c r="E57" s="1">
        <f t="shared" si="1"/>
        <v>18.899999999999999</v>
      </c>
    </row>
    <row r="58" spans="1:5" ht="15.75" customHeight="1" x14ac:dyDescent="0.2">
      <c r="A58" s="91"/>
      <c r="B58" s="4" t="s">
        <v>10</v>
      </c>
      <c r="C58" s="9">
        <v>189.23510872748966</v>
      </c>
      <c r="D58" s="1">
        <f t="shared" si="0"/>
        <v>3.7</v>
      </c>
      <c r="E58" s="1">
        <f t="shared" si="1"/>
        <v>16.7</v>
      </c>
    </row>
    <row r="59" spans="1:5" ht="15.75" customHeight="1" x14ac:dyDescent="0.2">
      <c r="A59" s="91"/>
      <c r="B59" s="4" t="s">
        <v>11</v>
      </c>
      <c r="C59" s="10">
        <v>196.36491311297314</v>
      </c>
      <c r="D59" s="1">
        <f t="shared" si="0"/>
        <v>3.8</v>
      </c>
      <c r="E59" s="1">
        <f t="shared" si="1"/>
        <v>16.5</v>
      </c>
    </row>
    <row r="60" spans="1:5" ht="15.75" customHeight="1" x14ac:dyDescent="0.2">
      <c r="A60" s="91"/>
      <c r="B60" s="4" t="s">
        <v>12</v>
      </c>
      <c r="C60" s="10">
        <v>198.997011376941</v>
      </c>
      <c r="D60" s="1">
        <f t="shared" si="0"/>
        <v>1.3</v>
      </c>
      <c r="E60" s="1">
        <f t="shared" si="1"/>
        <v>10.4</v>
      </c>
    </row>
    <row r="61" spans="1:5" ht="15.75" customHeight="1" x14ac:dyDescent="0.2">
      <c r="A61" s="91"/>
      <c r="B61" s="24" t="s">
        <v>13</v>
      </c>
      <c r="C61" s="9">
        <v>206.4956885112687</v>
      </c>
      <c r="D61" s="1">
        <f>ROUND(((C61/C60-1)*100),1)</f>
        <v>3.8</v>
      </c>
      <c r="E61" s="1">
        <f>ROUND((C61/C49-1)*100,1)</f>
        <v>8.6999999999999993</v>
      </c>
    </row>
    <row r="62" spans="1:5" ht="15.75" customHeight="1" x14ac:dyDescent="0.2">
      <c r="B62" s="37" t="s">
        <v>39</v>
      </c>
      <c r="C62" s="9">
        <v>209.957851126968</v>
      </c>
      <c r="D62" s="1">
        <f>ROUND(((C62/C61-1)*100),1)</f>
        <v>1.7</v>
      </c>
      <c r="E62" s="1">
        <f>ROUND((C62/C50-1)*100,1)</f>
        <v>7.8</v>
      </c>
    </row>
    <row r="63" spans="1:5" ht="15.75" customHeight="1" x14ac:dyDescent="0.2">
      <c r="A63" s="95">
        <v>2024</v>
      </c>
      <c r="B63" s="37" t="str">
        <f t="shared" ref="B63:B69" si="2">B51</f>
        <v>Ene - Mar</v>
      </c>
      <c r="C63" s="9">
        <v>211.112956968785</v>
      </c>
      <c r="D63" s="1">
        <f t="shared" ref="D63:D64" si="3">ROUND(((C63/C62-1)*100),1)</f>
        <v>0.6</v>
      </c>
      <c r="E63" s="1">
        <f t="shared" ref="E63:E64" si="4">ROUND((C63/C51-1)*100,1)</f>
        <v>10.5</v>
      </c>
    </row>
    <row r="64" spans="1:5" ht="15.75" customHeight="1" x14ac:dyDescent="0.2">
      <c r="A64" s="95"/>
      <c r="B64" s="37" t="str">
        <f t="shared" si="2"/>
        <v>Feb - Abr</v>
      </c>
      <c r="C64" s="9">
        <v>212.695295781168</v>
      </c>
      <c r="D64" s="1">
        <f t="shared" si="3"/>
        <v>0.7</v>
      </c>
      <c r="E64" s="1">
        <f t="shared" si="4"/>
        <v>21.7</v>
      </c>
    </row>
    <row r="65" spans="1:5" ht="15.75" customHeight="1" x14ac:dyDescent="0.2">
      <c r="A65" s="95"/>
      <c r="B65" s="37" t="str">
        <f t="shared" si="2"/>
        <v>Mar - May</v>
      </c>
      <c r="C65" s="9">
        <v>215.68956952781099</v>
      </c>
      <c r="D65" s="1">
        <f t="shared" ref="D65:D66" si="5">ROUND(((C65/C64-1)*100),1)</f>
        <v>1.4</v>
      </c>
      <c r="E65" s="1">
        <f t="shared" ref="E65:E66" si="6">ROUND((C65/C53-1)*100,1)</f>
        <v>30.9</v>
      </c>
    </row>
    <row r="66" spans="1:5" ht="15.75" customHeight="1" x14ac:dyDescent="0.2">
      <c r="A66" s="95"/>
      <c r="B66" s="37" t="str">
        <f t="shared" si="2"/>
        <v>Abr - Jun</v>
      </c>
      <c r="C66" s="9">
        <v>217.569527811</v>
      </c>
      <c r="D66" s="1">
        <f t="shared" si="5"/>
        <v>0.9</v>
      </c>
      <c r="E66" s="1">
        <f t="shared" si="6"/>
        <v>33.4</v>
      </c>
    </row>
    <row r="67" spans="1:5" ht="15.75" customHeight="1" x14ac:dyDescent="0.2">
      <c r="A67" s="95"/>
      <c r="B67" s="37" t="str">
        <f t="shared" si="2"/>
        <v>May - Jul</v>
      </c>
      <c r="C67" s="9">
        <v>219.38114525200001</v>
      </c>
      <c r="D67" s="9">
        <f>ROUND(((C67/C66-1)*100),1)</f>
        <v>0.8</v>
      </c>
      <c r="E67" s="1">
        <f t="shared" ref="E67" si="7">ROUND((C67/C55-1)*100,1)</f>
        <v>26.6</v>
      </c>
    </row>
    <row r="68" spans="1:5" ht="15.75" customHeight="1" x14ac:dyDescent="0.2">
      <c r="A68" s="95"/>
      <c r="B68" s="37" t="str">
        <f t="shared" si="2"/>
        <v>Jun - Ago</v>
      </c>
      <c r="C68" s="9">
        <v>220.52520000000001</v>
      </c>
      <c r="D68" s="9">
        <f t="shared" ref="D68:D69" si="8">ROUND(((C68/C67-1)*100),1)</f>
        <v>0.5</v>
      </c>
      <c r="E68" s="1">
        <f t="shared" ref="E68:E69" si="9">ROUND((C68/C56-1)*100,1)</f>
        <v>25.4</v>
      </c>
    </row>
    <row r="69" spans="1:5" ht="15.75" customHeight="1" x14ac:dyDescent="0.2">
      <c r="A69" s="95"/>
      <c r="B69" s="37" t="str">
        <f t="shared" si="2"/>
        <v>Jul - Sep</v>
      </c>
      <c r="C69" s="9">
        <v>221.81123658999999</v>
      </c>
      <c r="D69" s="9">
        <f t="shared" si="8"/>
        <v>0.6</v>
      </c>
      <c r="E69" s="1">
        <f t="shared" si="9"/>
        <v>21.6</v>
      </c>
    </row>
    <row r="70" spans="1:5" ht="15.75" customHeight="1" x14ac:dyDescent="0.2">
      <c r="A70" s="95"/>
      <c r="B70" s="37" t="str">
        <f>B58</f>
        <v>Ago - Oct</v>
      </c>
      <c r="C70" s="9">
        <v>225.37236591000001</v>
      </c>
      <c r="D70" s="9">
        <f t="shared" ref="D70" si="10">ROUND(((C70/C69-1)*100),1)</f>
        <v>1.6</v>
      </c>
      <c r="E70" s="1">
        <f t="shared" ref="E70" si="11">ROUND((C70/C58-1)*100,1)</f>
        <v>19.100000000000001</v>
      </c>
    </row>
    <row r="71" spans="1:5" ht="15.75" customHeight="1" x14ac:dyDescent="0.2">
      <c r="A71" s="95"/>
      <c r="B71" s="37" t="str">
        <f>B59</f>
        <v>Sep - Nov</v>
      </c>
      <c r="C71" s="9">
        <v>230.79236510000001</v>
      </c>
      <c r="D71" s="9">
        <f t="shared" ref="D71" si="12">ROUND(((C71/C70-1)*100),1)</f>
        <v>2.4</v>
      </c>
      <c r="E71" s="1">
        <f t="shared" ref="E71" si="13">ROUND((C71/C59-1)*100,1)</f>
        <v>17.5</v>
      </c>
    </row>
    <row r="72" spans="1:5" ht="15.75" customHeight="1" x14ac:dyDescent="0.2">
      <c r="A72" s="95"/>
      <c r="B72" s="37" t="str">
        <f t="shared" ref="B72:B77" si="14">B60</f>
        <v>Oct - Dic</v>
      </c>
      <c r="C72" s="9">
        <v>233.36514200190001</v>
      </c>
      <c r="D72" s="9">
        <f t="shared" ref="D72:D73" si="15">ROUND(((C72/C71-1)*100),1)</f>
        <v>1.1000000000000001</v>
      </c>
      <c r="E72" s="1">
        <f t="shared" ref="E72:E73" si="16">ROUND((C72/C60-1)*100,1)</f>
        <v>17.3</v>
      </c>
    </row>
    <row r="73" spans="1:5" ht="15.75" customHeight="1" x14ac:dyDescent="0.2">
      <c r="A73" s="95"/>
      <c r="B73" s="37" t="str">
        <f t="shared" si="14"/>
        <v>Nov - Ene</v>
      </c>
      <c r="C73" s="9">
        <v>235.95121001000001</v>
      </c>
      <c r="D73" s="9">
        <f t="shared" si="15"/>
        <v>1.1000000000000001</v>
      </c>
      <c r="E73" s="1">
        <f t="shared" si="16"/>
        <v>14.3</v>
      </c>
    </row>
    <row r="74" spans="1:5" ht="15.75" customHeight="1" x14ac:dyDescent="0.2">
      <c r="A74" s="94">
        <v>2025</v>
      </c>
      <c r="B74" s="37" t="str">
        <f t="shared" si="14"/>
        <v>dic-feb</v>
      </c>
      <c r="C74" s="9">
        <v>238.1</v>
      </c>
      <c r="D74" s="9">
        <f t="shared" ref="D74:D77" si="17">ROUND(((C74/C73-1)*100),1)</f>
        <v>0.9</v>
      </c>
      <c r="E74" s="1">
        <f t="shared" ref="E74:E77" si="18">ROUND((C74/C62-1)*100,1)</f>
        <v>13.4</v>
      </c>
    </row>
    <row r="75" spans="1:5" ht="15.75" customHeight="1" x14ac:dyDescent="0.2">
      <c r="A75" s="94"/>
      <c r="B75" s="37" t="str">
        <f t="shared" si="14"/>
        <v>Ene - Mar</v>
      </c>
      <c r="C75" s="9">
        <v>240.3</v>
      </c>
      <c r="D75" s="9">
        <f t="shared" si="17"/>
        <v>0.9</v>
      </c>
      <c r="E75" s="1">
        <f t="shared" si="18"/>
        <v>13.8</v>
      </c>
    </row>
    <row r="76" spans="1:5" ht="15.75" customHeight="1" x14ac:dyDescent="0.2">
      <c r="A76" s="94"/>
      <c r="B76" s="37" t="str">
        <f t="shared" si="14"/>
        <v>Feb - Abr</v>
      </c>
      <c r="C76" s="9">
        <v>241.02</v>
      </c>
      <c r="D76" s="9">
        <f>ROUND(((C76/C75-1)*100),1)</f>
        <v>0.3</v>
      </c>
      <c r="E76" s="1">
        <f>ROUND((C76/C64-1)*100,1)</f>
        <v>13.3</v>
      </c>
    </row>
    <row r="77" spans="1:5" ht="15.75" customHeight="1" x14ac:dyDescent="0.2">
      <c r="A77" s="94"/>
      <c r="B77" s="37" t="str">
        <f t="shared" si="14"/>
        <v>Mar - May</v>
      </c>
      <c r="C77" s="9">
        <v>240.08</v>
      </c>
      <c r="D77" s="9">
        <f t="shared" si="17"/>
        <v>-0.4</v>
      </c>
      <c r="E77" s="1">
        <f t="shared" si="18"/>
        <v>11.3</v>
      </c>
    </row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2:A13"/>
    <mergeCell ref="A14:A25"/>
    <mergeCell ref="A26:A37"/>
    <mergeCell ref="A50:A61"/>
    <mergeCell ref="A63:A73"/>
    <mergeCell ref="A74:A77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4DBC-98CD-4341-B217-9BD78F0B2398}">
  <dimension ref="B1:Y378"/>
  <sheetViews>
    <sheetView topLeftCell="B1" zoomScale="133" workbookViewId="0">
      <pane xSplit="2" ySplit="1" topLeftCell="D3" activePane="bottomRight" state="frozen"/>
      <selection activeCell="B1" sqref="B1"/>
      <selection pane="topRight" activeCell="D1" sqref="D1"/>
      <selection pane="bottomLeft" activeCell="B2" sqref="B2"/>
      <selection pane="bottomRight" activeCell="L30" sqref="L30"/>
    </sheetView>
  </sheetViews>
  <sheetFormatPr baseColWidth="10" defaultRowHeight="16" x14ac:dyDescent="0.2"/>
  <cols>
    <col min="1" max="9" width="10.83203125" style="73"/>
    <col min="10" max="10" width="13.33203125" style="73" customWidth="1"/>
    <col min="11" max="21" width="10.83203125" style="73"/>
    <col min="22" max="22" width="11.1640625" style="73" bestFit="1" customWidth="1"/>
    <col min="23" max="277" width="10.83203125" style="73"/>
    <col min="278" max="278" width="11.1640625" style="73" bestFit="1" customWidth="1"/>
    <col min="279" max="533" width="10.83203125" style="73"/>
    <col min="534" max="534" width="11.1640625" style="73" bestFit="1" customWidth="1"/>
    <col min="535" max="789" width="10.83203125" style="73"/>
    <col min="790" max="790" width="11.1640625" style="73" bestFit="1" customWidth="1"/>
    <col min="791" max="1045" width="10.83203125" style="73"/>
    <col min="1046" max="1046" width="11.1640625" style="73" bestFit="1" customWidth="1"/>
    <col min="1047" max="1301" width="10.83203125" style="73"/>
    <col min="1302" max="1302" width="11.1640625" style="73" bestFit="1" customWidth="1"/>
    <col min="1303" max="1557" width="10.83203125" style="73"/>
    <col min="1558" max="1558" width="11.1640625" style="73" bestFit="1" customWidth="1"/>
    <col min="1559" max="1813" width="10.83203125" style="73"/>
    <col min="1814" max="1814" width="11.1640625" style="73" bestFit="1" customWidth="1"/>
    <col min="1815" max="2069" width="10.83203125" style="73"/>
    <col min="2070" max="2070" width="11.1640625" style="73" bestFit="1" customWidth="1"/>
    <col min="2071" max="2325" width="10.83203125" style="73"/>
    <col min="2326" max="2326" width="11.1640625" style="73" bestFit="1" customWidth="1"/>
    <col min="2327" max="2581" width="10.83203125" style="73"/>
    <col min="2582" max="2582" width="11.1640625" style="73" bestFit="1" customWidth="1"/>
    <col min="2583" max="2837" width="10.83203125" style="73"/>
    <col min="2838" max="2838" width="11.1640625" style="73" bestFit="1" customWidth="1"/>
    <col min="2839" max="3093" width="10.83203125" style="73"/>
    <col min="3094" max="3094" width="11.1640625" style="73" bestFit="1" customWidth="1"/>
    <col min="3095" max="3349" width="10.83203125" style="73"/>
    <col min="3350" max="3350" width="11.1640625" style="73" bestFit="1" customWidth="1"/>
    <col min="3351" max="3605" width="10.83203125" style="73"/>
    <col min="3606" max="3606" width="11.1640625" style="73" bestFit="1" customWidth="1"/>
    <col min="3607" max="3861" width="10.83203125" style="73"/>
    <col min="3862" max="3862" width="11.1640625" style="73" bestFit="1" customWidth="1"/>
    <col min="3863" max="4117" width="10.83203125" style="73"/>
    <col min="4118" max="4118" width="11.1640625" style="73" bestFit="1" customWidth="1"/>
    <col min="4119" max="4373" width="10.83203125" style="73"/>
    <col min="4374" max="4374" width="11.1640625" style="73" bestFit="1" customWidth="1"/>
    <col min="4375" max="4629" width="10.83203125" style="73"/>
    <col min="4630" max="4630" width="11.1640625" style="73" bestFit="1" customWidth="1"/>
    <col min="4631" max="4885" width="10.83203125" style="73"/>
    <col min="4886" max="4886" width="11.1640625" style="73" bestFit="1" customWidth="1"/>
    <col min="4887" max="5141" width="10.83203125" style="73"/>
    <col min="5142" max="5142" width="11.1640625" style="73" bestFit="1" customWidth="1"/>
    <col min="5143" max="5397" width="10.83203125" style="73"/>
    <col min="5398" max="5398" width="11.1640625" style="73" bestFit="1" customWidth="1"/>
    <col min="5399" max="5653" width="10.83203125" style="73"/>
    <col min="5654" max="5654" width="11.1640625" style="73" bestFit="1" customWidth="1"/>
    <col min="5655" max="5909" width="10.83203125" style="73"/>
    <col min="5910" max="5910" width="11.1640625" style="73" bestFit="1" customWidth="1"/>
    <col min="5911" max="6165" width="10.83203125" style="73"/>
    <col min="6166" max="6166" width="11.1640625" style="73" bestFit="1" customWidth="1"/>
    <col min="6167" max="6421" width="10.83203125" style="73"/>
    <col min="6422" max="6422" width="11.1640625" style="73" bestFit="1" customWidth="1"/>
    <col min="6423" max="6677" width="10.83203125" style="73"/>
    <col min="6678" max="6678" width="11.1640625" style="73" bestFit="1" customWidth="1"/>
    <col min="6679" max="6933" width="10.83203125" style="73"/>
    <col min="6934" max="6934" width="11.1640625" style="73" bestFit="1" customWidth="1"/>
    <col min="6935" max="7189" width="10.83203125" style="73"/>
    <col min="7190" max="7190" width="11.1640625" style="73" bestFit="1" customWidth="1"/>
    <col min="7191" max="7445" width="10.83203125" style="73"/>
    <col min="7446" max="7446" width="11.1640625" style="73" bestFit="1" customWidth="1"/>
    <col min="7447" max="7701" width="10.83203125" style="73"/>
    <col min="7702" max="7702" width="11.1640625" style="73" bestFit="1" customWidth="1"/>
    <col min="7703" max="7957" width="10.83203125" style="73"/>
    <col min="7958" max="7958" width="11.1640625" style="73" bestFit="1" customWidth="1"/>
    <col min="7959" max="8213" width="10.83203125" style="73"/>
    <col min="8214" max="8214" width="11.1640625" style="73" bestFit="1" customWidth="1"/>
    <col min="8215" max="8469" width="10.83203125" style="73"/>
    <col min="8470" max="8470" width="11.1640625" style="73" bestFit="1" customWidth="1"/>
    <col min="8471" max="8725" width="10.83203125" style="73"/>
    <col min="8726" max="8726" width="11.1640625" style="73" bestFit="1" customWidth="1"/>
    <col min="8727" max="8981" width="10.83203125" style="73"/>
    <col min="8982" max="8982" width="11.1640625" style="73" bestFit="1" customWidth="1"/>
    <col min="8983" max="9237" width="10.83203125" style="73"/>
    <col min="9238" max="9238" width="11.1640625" style="73" bestFit="1" customWidth="1"/>
    <col min="9239" max="9493" width="10.83203125" style="73"/>
    <col min="9494" max="9494" width="11.1640625" style="73" bestFit="1" customWidth="1"/>
    <col min="9495" max="9749" width="10.83203125" style="73"/>
    <col min="9750" max="9750" width="11.1640625" style="73" bestFit="1" customWidth="1"/>
    <col min="9751" max="10005" width="10.83203125" style="73"/>
    <col min="10006" max="10006" width="11.1640625" style="73" bestFit="1" customWidth="1"/>
    <col min="10007" max="10261" width="10.83203125" style="73"/>
    <col min="10262" max="10262" width="11.1640625" style="73" bestFit="1" customWidth="1"/>
    <col min="10263" max="10517" width="10.83203125" style="73"/>
    <col min="10518" max="10518" width="11.1640625" style="73" bestFit="1" customWidth="1"/>
    <col min="10519" max="10773" width="10.83203125" style="73"/>
    <col min="10774" max="10774" width="11.1640625" style="73" bestFit="1" customWidth="1"/>
    <col min="10775" max="11029" width="10.83203125" style="73"/>
    <col min="11030" max="11030" width="11.1640625" style="73" bestFit="1" customWidth="1"/>
    <col min="11031" max="11285" width="10.83203125" style="73"/>
    <col min="11286" max="11286" width="11.1640625" style="73" bestFit="1" customWidth="1"/>
    <col min="11287" max="11541" width="10.83203125" style="73"/>
    <col min="11542" max="11542" width="11.1640625" style="73" bestFit="1" customWidth="1"/>
    <col min="11543" max="11797" width="10.83203125" style="73"/>
    <col min="11798" max="11798" width="11.1640625" style="73" bestFit="1" customWidth="1"/>
    <col min="11799" max="12053" width="10.83203125" style="73"/>
    <col min="12054" max="12054" width="11.1640625" style="73" bestFit="1" customWidth="1"/>
    <col min="12055" max="12309" width="10.83203125" style="73"/>
    <col min="12310" max="12310" width="11.1640625" style="73" bestFit="1" customWidth="1"/>
    <col min="12311" max="12565" width="10.83203125" style="73"/>
    <col min="12566" max="12566" width="11.1640625" style="73" bestFit="1" customWidth="1"/>
    <col min="12567" max="12821" width="10.83203125" style="73"/>
    <col min="12822" max="12822" width="11.1640625" style="73" bestFit="1" customWidth="1"/>
    <col min="12823" max="13077" width="10.83203125" style="73"/>
    <col min="13078" max="13078" width="11.1640625" style="73" bestFit="1" customWidth="1"/>
    <col min="13079" max="13333" width="10.83203125" style="73"/>
    <col min="13334" max="13334" width="11.1640625" style="73" bestFit="1" customWidth="1"/>
    <col min="13335" max="13589" width="10.83203125" style="73"/>
    <col min="13590" max="13590" width="11.1640625" style="73" bestFit="1" customWidth="1"/>
    <col min="13591" max="13845" width="10.83203125" style="73"/>
    <col min="13846" max="13846" width="11.1640625" style="73" bestFit="1" customWidth="1"/>
    <col min="13847" max="14101" width="10.83203125" style="73"/>
    <col min="14102" max="14102" width="11.1640625" style="73" bestFit="1" customWidth="1"/>
    <col min="14103" max="14357" width="10.83203125" style="73"/>
    <col min="14358" max="14358" width="11.1640625" style="73" bestFit="1" customWidth="1"/>
    <col min="14359" max="14613" width="10.83203125" style="73"/>
    <col min="14614" max="14614" width="11.1640625" style="73" bestFit="1" customWidth="1"/>
    <col min="14615" max="14869" width="10.83203125" style="73"/>
    <col min="14870" max="14870" width="11.1640625" style="73" bestFit="1" customWidth="1"/>
    <col min="14871" max="15125" width="10.83203125" style="73"/>
    <col min="15126" max="15126" width="11.1640625" style="73" bestFit="1" customWidth="1"/>
    <col min="15127" max="15381" width="10.83203125" style="73"/>
    <col min="15382" max="15382" width="11.1640625" style="73" bestFit="1" customWidth="1"/>
    <col min="15383" max="15637" width="10.83203125" style="73"/>
    <col min="15638" max="15638" width="11.1640625" style="73" bestFit="1" customWidth="1"/>
    <col min="15639" max="15893" width="10.83203125" style="73"/>
    <col min="15894" max="15894" width="11.1640625" style="73" bestFit="1" customWidth="1"/>
    <col min="15895" max="16149" width="10.83203125" style="73"/>
    <col min="16150" max="16150" width="11.1640625" style="73" bestFit="1" customWidth="1"/>
    <col min="16151" max="16384" width="10.83203125" style="73"/>
  </cols>
  <sheetData>
    <row r="1" spans="2:24" customFormat="1" x14ac:dyDescent="0.2">
      <c r="C1" s="27"/>
      <c r="D1" s="50" t="s">
        <v>49</v>
      </c>
      <c r="E1" s="51" t="s">
        <v>50</v>
      </c>
      <c r="F1" s="51" t="s">
        <v>51</v>
      </c>
      <c r="G1" s="52" t="s">
        <v>52</v>
      </c>
      <c r="H1" s="52"/>
      <c r="I1" s="52"/>
      <c r="J1" s="52"/>
      <c r="K1" s="48"/>
      <c r="L1" s="48"/>
      <c r="M1" s="48"/>
      <c r="Q1" s="28"/>
      <c r="R1" s="29"/>
    </row>
    <row r="2" spans="2:24" customFormat="1" x14ac:dyDescent="0.2">
      <c r="B2" s="96">
        <v>2017</v>
      </c>
      <c r="C2" s="24" t="s">
        <v>2</v>
      </c>
      <c r="D2" s="25">
        <v>14612.643000021946</v>
      </c>
      <c r="E2" s="25">
        <v>8485.6996122451546</v>
      </c>
      <c r="F2" s="25">
        <v>616.33016553552295</v>
      </c>
      <c r="G2" s="71">
        <v>5510.61</v>
      </c>
      <c r="H2" s="62"/>
      <c r="I2" s="62"/>
      <c r="J2" s="53"/>
      <c r="K2" s="54"/>
      <c r="L2" s="54"/>
      <c r="M2" s="49"/>
    </row>
    <row r="3" spans="2:24" customFormat="1" x14ac:dyDescent="0.2">
      <c r="B3" s="96"/>
      <c r="C3" s="24" t="s">
        <v>3</v>
      </c>
      <c r="D3" s="25">
        <v>14633.845000059739</v>
      </c>
      <c r="E3" s="25">
        <v>8484.447492095569</v>
      </c>
      <c r="F3" s="25">
        <v>642.56239210753688</v>
      </c>
      <c r="G3" s="71">
        <v>5506.84</v>
      </c>
      <c r="H3" s="62"/>
      <c r="I3" s="62"/>
      <c r="J3" s="53"/>
      <c r="K3" s="54"/>
      <c r="L3" s="54"/>
      <c r="M3" s="49"/>
      <c r="U3" s="28"/>
      <c r="V3" s="30"/>
      <c r="W3" s="44"/>
    </row>
    <row r="4" spans="2:24" customFormat="1" x14ac:dyDescent="0.2">
      <c r="B4" s="96"/>
      <c r="C4" s="24" t="s">
        <v>4</v>
      </c>
      <c r="D4" s="25">
        <v>14655.169000395881</v>
      </c>
      <c r="E4" s="25">
        <v>8499.903979777695</v>
      </c>
      <c r="F4" s="25">
        <v>647.44752463354826</v>
      </c>
      <c r="G4" s="71">
        <v>5507.82</v>
      </c>
      <c r="H4" s="62"/>
      <c r="I4" s="62"/>
      <c r="J4" s="53"/>
      <c r="K4" s="54"/>
      <c r="L4" s="54"/>
      <c r="M4" s="49"/>
      <c r="U4" s="28"/>
      <c r="W4" s="46"/>
    </row>
    <row r="5" spans="2:24" customFormat="1" x14ac:dyDescent="0.2">
      <c r="B5" s="96"/>
      <c r="C5" s="24" t="s">
        <v>5</v>
      </c>
      <c r="D5" s="25">
        <v>14676.365000437481</v>
      </c>
      <c r="E5" s="25">
        <v>8535.2098449545538</v>
      </c>
      <c r="F5" s="25">
        <v>674.75368315814194</v>
      </c>
      <c r="G5" s="71">
        <v>5466.4</v>
      </c>
      <c r="H5" s="62"/>
      <c r="I5" s="62"/>
      <c r="J5" s="53"/>
      <c r="K5" s="54"/>
      <c r="L5" s="54"/>
      <c r="M5" s="49"/>
      <c r="W5" s="46"/>
      <c r="X5" s="31"/>
    </row>
    <row r="6" spans="2:24" customFormat="1" x14ac:dyDescent="0.2">
      <c r="B6" s="96"/>
      <c r="C6" s="24" t="s">
        <v>6</v>
      </c>
      <c r="D6" s="25">
        <v>14697.658000967785</v>
      </c>
      <c r="E6" s="25">
        <v>8524.1368343171725</v>
      </c>
      <c r="F6" s="25">
        <v>672.5063102278599</v>
      </c>
      <c r="G6" s="71">
        <v>5501.01</v>
      </c>
      <c r="H6" s="62"/>
      <c r="I6" s="62"/>
      <c r="J6" s="53"/>
      <c r="K6" s="54"/>
      <c r="L6" s="54"/>
      <c r="M6" s="49"/>
      <c r="W6" s="46"/>
      <c r="X6" s="31"/>
    </row>
    <row r="7" spans="2:24" customFormat="1" x14ac:dyDescent="0.2">
      <c r="B7" s="96"/>
      <c r="C7" s="24" t="s">
        <v>7</v>
      </c>
      <c r="D7" s="25">
        <v>14718.872000166897</v>
      </c>
      <c r="E7" s="25">
        <v>8537.397604901249</v>
      </c>
      <c r="F7" s="25">
        <v>664.04794347118423</v>
      </c>
      <c r="G7" s="71">
        <v>5517.43</v>
      </c>
      <c r="H7" s="62"/>
      <c r="I7" s="62"/>
      <c r="J7" s="53"/>
      <c r="K7" s="54"/>
      <c r="L7" s="54"/>
      <c r="M7" s="49"/>
      <c r="W7" s="46"/>
      <c r="X7" s="31"/>
    </row>
    <row r="8" spans="2:24" customFormat="1" x14ac:dyDescent="0.2">
      <c r="B8" s="96"/>
      <c r="C8" s="24" t="s">
        <v>8</v>
      </c>
      <c r="D8" s="25">
        <v>14743.176000466661</v>
      </c>
      <c r="E8" s="25">
        <v>8573.4957466110718</v>
      </c>
      <c r="F8" s="25">
        <v>636.16611178487244</v>
      </c>
      <c r="G8" s="71">
        <v>5533.51</v>
      </c>
      <c r="H8" s="62"/>
      <c r="I8" s="62"/>
      <c r="J8" s="53"/>
      <c r="K8" s="54"/>
      <c r="L8" s="54"/>
      <c r="M8" s="49"/>
      <c r="W8" s="46"/>
      <c r="X8" s="31"/>
    </row>
    <row r="9" spans="2:24" customFormat="1" x14ac:dyDescent="0.2">
      <c r="B9" s="96"/>
      <c r="C9" s="24" t="s">
        <v>9</v>
      </c>
      <c r="D9" s="25">
        <v>14770.248000395593</v>
      </c>
      <c r="E9" s="25">
        <v>8613.0925112447603</v>
      </c>
      <c r="F9" s="25">
        <v>647.82895991058217</v>
      </c>
      <c r="G9" s="71">
        <v>5509.33</v>
      </c>
      <c r="H9" s="62"/>
      <c r="I9" s="62"/>
      <c r="J9" s="53"/>
      <c r="K9" s="54"/>
      <c r="L9" s="54"/>
      <c r="M9" s="49"/>
      <c r="W9" s="46"/>
      <c r="X9" s="31"/>
    </row>
    <row r="10" spans="2:24" customFormat="1" x14ac:dyDescent="0.2">
      <c r="B10" s="96"/>
      <c r="C10" s="24" t="s">
        <v>10</v>
      </c>
      <c r="D10" s="25">
        <v>14797.389005160361</v>
      </c>
      <c r="E10" s="25">
        <v>8622.7035182504897</v>
      </c>
      <c r="F10" s="25">
        <v>647.49533800561585</v>
      </c>
      <c r="G10" s="71">
        <v>5527.19</v>
      </c>
      <c r="H10" s="62"/>
      <c r="I10" s="62"/>
      <c r="J10" s="53"/>
      <c r="K10" s="54"/>
      <c r="L10" s="54"/>
      <c r="M10" s="49"/>
      <c r="W10" s="46"/>
      <c r="X10" s="31"/>
    </row>
    <row r="11" spans="2:24" customFormat="1" x14ac:dyDescent="0.2">
      <c r="B11" s="96"/>
      <c r="C11" s="24" t="s">
        <v>11</v>
      </c>
      <c r="D11" s="25">
        <v>14824.509018473615</v>
      </c>
      <c r="E11" s="25">
        <v>8712.6814593762774</v>
      </c>
      <c r="F11" s="25">
        <v>626.06175472483494</v>
      </c>
      <c r="G11" s="71">
        <v>5485.77</v>
      </c>
      <c r="H11" s="62"/>
      <c r="I11" s="62"/>
      <c r="J11" s="53"/>
      <c r="K11" s="54"/>
      <c r="L11" s="54"/>
      <c r="M11" s="49"/>
      <c r="W11" s="46"/>
      <c r="X11" s="31"/>
    </row>
    <row r="12" spans="2:24" customFormat="1" x14ac:dyDescent="0.2">
      <c r="B12" s="96"/>
      <c r="C12" s="24" t="s">
        <v>12</v>
      </c>
      <c r="D12" s="25">
        <v>14851.798030734872</v>
      </c>
      <c r="E12" s="25">
        <v>8768.6668567166944</v>
      </c>
      <c r="F12" s="25">
        <v>610.8557825308925</v>
      </c>
      <c r="G12" s="71">
        <v>5472.28</v>
      </c>
      <c r="H12" s="62"/>
      <c r="I12" s="62"/>
      <c r="J12" s="53"/>
      <c r="K12" s="54"/>
      <c r="L12" s="54"/>
      <c r="M12" s="49"/>
      <c r="W12" s="46"/>
      <c r="X12" s="31"/>
    </row>
    <row r="13" spans="2:24" customFormat="1" x14ac:dyDescent="0.2">
      <c r="B13" s="96"/>
      <c r="C13" s="24" t="s">
        <v>13</v>
      </c>
      <c r="D13" s="25">
        <v>14878.816005353787</v>
      </c>
      <c r="E13" s="25">
        <v>8793.9226351637244</v>
      </c>
      <c r="F13" s="25">
        <v>644.19265508232445</v>
      </c>
      <c r="G13" s="71">
        <v>5440.7</v>
      </c>
      <c r="H13" s="62"/>
      <c r="I13" s="62"/>
      <c r="J13" s="53"/>
      <c r="K13" s="54"/>
      <c r="L13" s="54"/>
      <c r="M13" s="49"/>
      <c r="W13" s="46"/>
      <c r="X13" s="31"/>
    </row>
    <row r="14" spans="2:24" customFormat="1" x14ac:dyDescent="0.2">
      <c r="B14" s="96">
        <v>2018</v>
      </c>
      <c r="C14" s="24" t="s">
        <v>2</v>
      </c>
      <c r="D14" s="25">
        <v>14905.915003151658</v>
      </c>
      <c r="E14" s="25">
        <v>8787.0797412728753</v>
      </c>
      <c r="F14" s="25">
        <v>662.41458020822074</v>
      </c>
      <c r="G14" s="71">
        <v>5456.42</v>
      </c>
      <c r="H14" s="90">
        <f>(G14/G2-1)*100</f>
        <v>-0.98337570613779013</v>
      </c>
      <c r="I14" s="62"/>
      <c r="J14" s="53"/>
      <c r="K14" s="54"/>
      <c r="L14" s="54"/>
      <c r="M14" s="55"/>
      <c r="N14" s="31"/>
      <c r="O14" s="31"/>
      <c r="P14" s="31"/>
      <c r="W14" s="46"/>
      <c r="X14" s="31"/>
    </row>
    <row r="15" spans="2:24" customFormat="1" x14ac:dyDescent="0.2">
      <c r="B15" s="96"/>
      <c r="C15" s="24" t="s">
        <v>3</v>
      </c>
      <c r="D15" s="25">
        <v>14933.086002832652</v>
      </c>
      <c r="E15" s="25">
        <v>8759.0807527202451</v>
      </c>
      <c r="F15" s="25">
        <v>697.52772338767772</v>
      </c>
      <c r="G15" s="71">
        <v>5476.48</v>
      </c>
      <c r="H15" s="90">
        <f t="shared" ref="H15:H78" si="0">(G15/G3-1)*100</f>
        <v>-0.55131436540739598</v>
      </c>
      <c r="I15" s="62"/>
      <c r="J15" s="53"/>
      <c r="K15" s="54"/>
      <c r="L15" s="54"/>
      <c r="M15" s="55"/>
      <c r="N15" s="31"/>
      <c r="O15" s="31"/>
      <c r="P15" s="31"/>
      <c r="W15" s="46"/>
      <c r="X15" s="31"/>
    </row>
    <row r="16" spans="2:24" customFormat="1" x14ac:dyDescent="0.2">
      <c r="B16" s="96"/>
      <c r="C16" s="24" t="s">
        <v>4</v>
      </c>
      <c r="D16" s="25">
        <v>14960.269004918136</v>
      </c>
      <c r="E16" s="25">
        <v>8781.0837399422035</v>
      </c>
      <c r="F16" s="25">
        <v>660.31174622747312</v>
      </c>
      <c r="G16" s="71">
        <v>5518.87</v>
      </c>
      <c r="H16" s="90">
        <f t="shared" si="0"/>
        <v>0.20062384028527447</v>
      </c>
      <c r="I16" s="62"/>
      <c r="J16" s="53"/>
      <c r="K16" s="54"/>
      <c r="L16" s="54"/>
      <c r="M16" s="55"/>
      <c r="N16" s="31"/>
      <c r="O16" s="31"/>
      <c r="P16" s="31"/>
      <c r="W16" s="46"/>
      <c r="X16" s="31"/>
    </row>
    <row r="17" spans="2:24" customFormat="1" x14ac:dyDescent="0.2">
      <c r="B17" s="96"/>
      <c r="C17" s="24" t="s">
        <v>5</v>
      </c>
      <c r="D17" s="25">
        <v>14987.447000935739</v>
      </c>
      <c r="E17" s="25">
        <v>8766.651220416994</v>
      </c>
      <c r="F17" s="25">
        <v>698.67822888225987</v>
      </c>
      <c r="G17" s="71">
        <v>5522.12</v>
      </c>
      <c r="H17" s="90">
        <f t="shared" si="0"/>
        <v>1.01931801551296</v>
      </c>
      <c r="I17" s="62"/>
      <c r="J17" s="53"/>
      <c r="K17" s="54"/>
      <c r="L17" s="54"/>
      <c r="M17" s="55"/>
      <c r="N17" s="31"/>
      <c r="O17" s="31"/>
      <c r="P17" s="31"/>
      <c r="W17" s="46"/>
      <c r="X17" s="31"/>
    </row>
    <row r="18" spans="2:24" customFormat="1" x14ac:dyDescent="0.2">
      <c r="B18" s="96"/>
      <c r="C18" s="24" t="s">
        <v>6</v>
      </c>
      <c r="D18" s="25">
        <v>15014.649000457308</v>
      </c>
      <c r="E18" s="25">
        <v>8755.5487377645331</v>
      </c>
      <c r="F18" s="25">
        <v>711.31295936622962</v>
      </c>
      <c r="G18" s="71">
        <v>5547.79</v>
      </c>
      <c r="H18" s="90">
        <f t="shared" si="0"/>
        <v>0.85038929214815706</v>
      </c>
      <c r="I18" s="62"/>
      <c r="J18" s="53"/>
      <c r="K18" s="54"/>
      <c r="L18" s="54"/>
      <c r="M18" s="55"/>
      <c r="N18" s="31"/>
      <c r="O18" s="31"/>
      <c r="P18" s="31"/>
      <c r="W18" s="46"/>
      <c r="X18" s="31"/>
    </row>
    <row r="19" spans="2:24" customFormat="1" x14ac:dyDescent="0.2">
      <c r="B19" s="96"/>
      <c r="C19" s="24" t="s">
        <v>7</v>
      </c>
      <c r="D19" s="25">
        <v>15041.679000057367</v>
      </c>
      <c r="E19" s="25">
        <v>8708.7376725227205</v>
      </c>
      <c r="F19" s="25">
        <v>742.22763456565349</v>
      </c>
      <c r="G19" s="71">
        <v>5590.71</v>
      </c>
      <c r="H19" s="90">
        <f t="shared" si="0"/>
        <v>1.3281545937148254</v>
      </c>
      <c r="I19" s="62"/>
      <c r="J19" s="53"/>
      <c r="K19" s="54"/>
      <c r="L19" s="54"/>
      <c r="M19" s="55"/>
      <c r="N19" s="31"/>
      <c r="O19" s="31"/>
      <c r="P19" s="31"/>
      <c r="W19" s="46"/>
      <c r="X19" s="31"/>
    </row>
    <row r="20" spans="2:24" customFormat="1" x14ac:dyDescent="0.2">
      <c r="B20" s="96"/>
      <c r="C20" s="24" t="s">
        <v>8</v>
      </c>
      <c r="D20" s="25">
        <v>15069.360000241011</v>
      </c>
      <c r="E20" s="25">
        <v>8707.194347841003</v>
      </c>
      <c r="F20" s="25">
        <v>728.3352381500456</v>
      </c>
      <c r="G20" s="71">
        <v>5633.83</v>
      </c>
      <c r="H20" s="90">
        <f t="shared" si="0"/>
        <v>1.8129541647164293</v>
      </c>
      <c r="I20" s="62"/>
      <c r="J20" s="53"/>
      <c r="K20" s="54"/>
      <c r="L20" s="54"/>
      <c r="M20" s="55"/>
      <c r="N20" s="31"/>
      <c r="O20" s="31"/>
      <c r="P20" s="31"/>
      <c r="W20" s="46"/>
      <c r="X20" s="31"/>
    </row>
    <row r="21" spans="2:24" customFormat="1" x14ac:dyDescent="0.2">
      <c r="B21" s="96"/>
      <c r="C21" s="24" t="s">
        <v>9</v>
      </c>
      <c r="D21" s="25">
        <v>15097.475000202328</v>
      </c>
      <c r="E21" s="25">
        <v>8710.9077206956918</v>
      </c>
      <c r="F21" s="25">
        <v>703.26613689272631</v>
      </c>
      <c r="G21" s="71">
        <v>5683.3</v>
      </c>
      <c r="H21" s="90">
        <f t="shared" si="0"/>
        <v>3.1577342435468614</v>
      </c>
      <c r="I21" s="62"/>
      <c r="J21" s="53"/>
      <c r="K21" s="54"/>
      <c r="L21" s="54"/>
      <c r="M21" s="55"/>
      <c r="N21" s="31"/>
      <c r="O21" s="31"/>
      <c r="P21" s="31"/>
      <c r="W21" s="46"/>
      <c r="X21" s="31"/>
    </row>
    <row r="22" spans="2:24" customFormat="1" x14ac:dyDescent="0.2">
      <c r="B22" s="96"/>
      <c r="C22" s="24" t="s">
        <v>10</v>
      </c>
      <c r="D22" s="25">
        <v>15125.725000117342</v>
      </c>
      <c r="E22" s="25">
        <v>8773.836474712647</v>
      </c>
      <c r="F22" s="25">
        <v>702.36740238227037</v>
      </c>
      <c r="G22" s="71">
        <v>5649.52</v>
      </c>
      <c r="H22" s="90">
        <f t="shared" si="0"/>
        <v>2.2132403626436092</v>
      </c>
      <c r="I22" s="62"/>
      <c r="J22" s="53"/>
      <c r="K22" s="54"/>
      <c r="L22" s="54"/>
      <c r="M22" s="55"/>
      <c r="N22" s="31"/>
      <c r="O22" s="31"/>
      <c r="P22" s="31"/>
      <c r="W22" s="46"/>
      <c r="X22" s="31"/>
    </row>
    <row r="23" spans="2:24" customFormat="1" x14ac:dyDescent="0.2">
      <c r="B23" s="96"/>
      <c r="C23" s="24" t="s">
        <v>11</v>
      </c>
      <c r="D23" s="25">
        <v>15153.834000540042</v>
      </c>
      <c r="E23" s="25">
        <v>8828.991357605104</v>
      </c>
      <c r="F23" s="25">
        <v>696.41457265513066</v>
      </c>
      <c r="G23" s="71">
        <v>5628.43</v>
      </c>
      <c r="H23" s="90">
        <f t="shared" si="0"/>
        <v>2.6005465048662302</v>
      </c>
      <c r="I23" s="62"/>
      <c r="J23" s="53"/>
      <c r="K23" s="54"/>
      <c r="L23" s="54"/>
      <c r="M23" s="55"/>
      <c r="N23" s="31"/>
      <c r="O23" s="31"/>
      <c r="P23" s="31"/>
      <c r="W23" s="46"/>
      <c r="X23" s="31"/>
    </row>
    <row r="24" spans="2:24" customFormat="1" x14ac:dyDescent="0.2">
      <c r="B24" s="96"/>
      <c r="C24" s="24" t="s">
        <v>12</v>
      </c>
      <c r="D24" s="25">
        <v>15182.093001168334</v>
      </c>
      <c r="E24" s="25">
        <v>8914.2484603237936</v>
      </c>
      <c r="F24" s="25">
        <v>686.08425570636689</v>
      </c>
      <c r="G24" s="71">
        <v>5581.76</v>
      </c>
      <c r="H24" s="90">
        <f t="shared" si="0"/>
        <v>2.0006286228043901</v>
      </c>
      <c r="I24" s="62"/>
      <c r="J24" s="53"/>
      <c r="K24" s="54"/>
      <c r="L24" s="54"/>
      <c r="M24" s="55"/>
      <c r="N24" s="31"/>
      <c r="O24" s="31"/>
      <c r="P24" s="31"/>
      <c r="W24" s="46"/>
      <c r="X24" s="31"/>
    </row>
    <row r="25" spans="2:24" customFormat="1" x14ac:dyDescent="0.2">
      <c r="B25" s="96"/>
      <c r="C25" s="24" t="s">
        <v>13</v>
      </c>
      <c r="D25" s="25">
        <v>15209.999007804874</v>
      </c>
      <c r="E25" s="25">
        <v>8927.9516032600386</v>
      </c>
      <c r="F25" s="25">
        <v>685.39013759116131</v>
      </c>
      <c r="G25" s="71">
        <v>5596.66</v>
      </c>
      <c r="H25" s="90">
        <f t="shared" si="0"/>
        <v>2.8665429080816818</v>
      </c>
      <c r="I25" s="62"/>
      <c r="J25" s="53"/>
      <c r="K25" s="54"/>
      <c r="L25" s="54"/>
      <c r="M25" s="55"/>
      <c r="N25" s="31"/>
      <c r="O25" s="31"/>
      <c r="P25" s="31"/>
      <c r="W25" s="46"/>
      <c r="X25" s="31"/>
    </row>
    <row r="26" spans="2:24" customFormat="1" x14ac:dyDescent="0.2">
      <c r="B26" s="96">
        <v>2019</v>
      </c>
      <c r="C26" s="24" t="s">
        <v>2</v>
      </c>
      <c r="D26" s="25">
        <v>15238.230002940716</v>
      </c>
      <c r="E26" s="25">
        <v>8907.637494962315</v>
      </c>
      <c r="F26" s="25">
        <v>673.99893455016274</v>
      </c>
      <c r="G26" s="71">
        <v>5656.59</v>
      </c>
      <c r="H26" s="90">
        <f t="shared" si="0"/>
        <v>3.6685225844051539</v>
      </c>
      <c r="I26" s="62"/>
      <c r="J26" s="53"/>
      <c r="K26" s="54"/>
      <c r="L26" s="54"/>
      <c r="M26" s="55"/>
      <c r="N26" s="31"/>
      <c r="O26" s="31"/>
      <c r="P26" s="31"/>
      <c r="W26" s="46"/>
      <c r="X26" s="31"/>
    </row>
    <row r="27" spans="2:24" customFormat="1" x14ac:dyDescent="0.2">
      <c r="B27" s="96"/>
      <c r="C27" s="24" t="s">
        <v>3</v>
      </c>
      <c r="D27" s="25">
        <v>15266.347000687796</v>
      </c>
      <c r="E27" s="25">
        <v>8879.1099535836365</v>
      </c>
      <c r="F27" s="25">
        <v>692.63844208885064</v>
      </c>
      <c r="G27" s="71">
        <v>5694.6</v>
      </c>
      <c r="H27" s="90">
        <f t="shared" si="0"/>
        <v>3.98285029800165</v>
      </c>
      <c r="I27" s="62"/>
      <c r="J27" s="53"/>
      <c r="K27" s="54"/>
      <c r="L27" s="54"/>
      <c r="M27" s="55"/>
      <c r="N27" s="31"/>
      <c r="O27" s="31"/>
      <c r="P27" s="31"/>
      <c r="W27" s="46"/>
      <c r="X27" s="31"/>
    </row>
    <row r="28" spans="2:24" customFormat="1" x14ac:dyDescent="0.2">
      <c r="B28" s="96"/>
      <c r="C28" s="24" t="s">
        <v>4</v>
      </c>
      <c r="D28" s="25">
        <v>15294.556000130007</v>
      </c>
      <c r="E28" s="25">
        <v>8916.0168798451687</v>
      </c>
      <c r="F28" s="25">
        <v>681.03953651924508</v>
      </c>
      <c r="G28" s="71">
        <v>5697.5</v>
      </c>
      <c r="H28" s="90">
        <f t="shared" si="0"/>
        <v>3.2367133126890213</v>
      </c>
      <c r="I28" s="62"/>
      <c r="J28" s="53"/>
      <c r="K28" s="54"/>
      <c r="L28" s="54"/>
      <c r="M28" s="55"/>
      <c r="N28" s="31"/>
      <c r="O28" s="31"/>
      <c r="P28" s="31"/>
      <c r="W28" s="46"/>
      <c r="X28" s="31"/>
    </row>
    <row r="29" spans="2:24" customFormat="1" x14ac:dyDescent="0.2">
      <c r="B29" s="96"/>
      <c r="C29" s="24" t="s">
        <v>5</v>
      </c>
      <c r="D29" s="25">
        <v>15322.644000055989</v>
      </c>
      <c r="E29" s="25">
        <v>8925.2747406218477</v>
      </c>
      <c r="F29" s="25">
        <v>695.82488310499195</v>
      </c>
      <c r="G29" s="71">
        <v>5701.54</v>
      </c>
      <c r="H29" s="90">
        <f t="shared" si="0"/>
        <v>3.2491144705294461</v>
      </c>
      <c r="I29" s="62"/>
      <c r="J29" s="53"/>
      <c r="K29" s="54"/>
      <c r="L29" s="54"/>
      <c r="M29" s="55"/>
      <c r="N29" s="31"/>
      <c r="O29" s="31"/>
      <c r="P29" s="31"/>
      <c r="W29" s="46"/>
      <c r="X29" s="31"/>
    </row>
    <row r="30" spans="2:24" customFormat="1" x14ac:dyDescent="0.2">
      <c r="B30" s="96"/>
      <c r="C30" s="24" t="s">
        <v>6</v>
      </c>
      <c r="D30" s="25">
        <v>15350.992000052564</v>
      </c>
      <c r="E30" s="25">
        <v>8922.6077561606144</v>
      </c>
      <c r="F30" s="25">
        <v>697.8499782322416</v>
      </c>
      <c r="G30" s="71">
        <v>5730.53</v>
      </c>
      <c r="H30" s="90">
        <f t="shared" si="0"/>
        <v>3.293924247312896</v>
      </c>
      <c r="I30" s="62"/>
      <c r="J30" s="53"/>
      <c r="K30" s="54"/>
      <c r="L30" s="54"/>
      <c r="M30" s="55"/>
      <c r="N30" s="31"/>
      <c r="O30" s="31"/>
      <c r="P30" s="31"/>
      <c r="W30" s="46"/>
      <c r="X30" s="31"/>
    </row>
    <row r="31" spans="2:24" customFormat="1" x14ac:dyDescent="0.2">
      <c r="B31" s="96"/>
      <c r="C31" s="24" t="s">
        <v>7</v>
      </c>
      <c r="D31" s="25">
        <v>15378.955000002064</v>
      </c>
      <c r="E31" s="25">
        <v>8910.5580292024715</v>
      </c>
      <c r="F31" s="25">
        <v>727.54587025522289</v>
      </c>
      <c r="G31" s="71">
        <v>5740.85</v>
      </c>
      <c r="H31" s="90">
        <f t="shared" si="0"/>
        <v>2.6855265252535121</v>
      </c>
      <c r="I31" s="62"/>
      <c r="J31" s="53"/>
      <c r="K31" s="54"/>
      <c r="L31" s="54"/>
      <c r="M31" s="55"/>
      <c r="N31" s="31"/>
      <c r="O31" s="31"/>
      <c r="P31" s="31"/>
      <c r="W31" s="46"/>
      <c r="X31" s="31"/>
    </row>
    <row r="32" spans="2:24" customFormat="1" x14ac:dyDescent="0.2">
      <c r="B32" s="96"/>
      <c r="C32" s="24" t="s">
        <v>8</v>
      </c>
      <c r="D32" s="25">
        <v>15406.713000001333</v>
      </c>
      <c r="E32" s="25">
        <v>8928.0491756760621</v>
      </c>
      <c r="F32" s="25">
        <v>731.39452991774363</v>
      </c>
      <c r="G32" s="71">
        <v>5747.27</v>
      </c>
      <c r="H32" s="90">
        <f t="shared" si="0"/>
        <v>2.0135502846198916</v>
      </c>
      <c r="I32" s="62"/>
      <c r="J32" s="53"/>
      <c r="K32" s="54"/>
      <c r="L32" s="54"/>
      <c r="M32" s="55"/>
      <c r="N32" s="31"/>
      <c r="O32" s="31"/>
      <c r="P32" s="31"/>
      <c r="W32" s="46"/>
      <c r="X32" s="31"/>
    </row>
    <row r="33" spans="2:24" customFormat="1" x14ac:dyDescent="0.2">
      <c r="B33" s="96"/>
      <c r="C33" s="24" t="s">
        <v>9</v>
      </c>
      <c r="D33" s="25">
        <v>15433.915000000743</v>
      </c>
      <c r="E33" s="25">
        <v>9000.090955345373</v>
      </c>
      <c r="F33" s="25">
        <v>712.65289624282752</v>
      </c>
      <c r="G33" s="71">
        <v>5721.17</v>
      </c>
      <c r="H33" s="90">
        <f t="shared" si="0"/>
        <v>0.66633821899249046</v>
      </c>
      <c r="I33" s="62"/>
      <c r="J33" s="53"/>
      <c r="K33" s="54"/>
      <c r="L33" s="54"/>
      <c r="M33" s="55"/>
      <c r="N33" s="31"/>
      <c r="O33" s="31"/>
      <c r="P33" s="31"/>
      <c r="W33" s="46"/>
      <c r="X33" s="31"/>
    </row>
    <row r="34" spans="2:24" customFormat="1" x14ac:dyDescent="0.2">
      <c r="B34" s="96"/>
      <c r="C34" s="24" t="s">
        <v>10</v>
      </c>
      <c r="D34" s="25">
        <v>15461.363000000578</v>
      </c>
      <c r="E34" s="25">
        <v>8994.360428783355</v>
      </c>
      <c r="F34" s="25">
        <v>691.68848316821754</v>
      </c>
      <c r="G34" s="71">
        <v>5775.31</v>
      </c>
      <c r="H34" s="90">
        <f t="shared" si="0"/>
        <v>2.2265608405669823</v>
      </c>
      <c r="I34" s="62"/>
      <c r="J34" s="53"/>
      <c r="K34" s="54"/>
      <c r="L34" s="54"/>
      <c r="M34" s="55"/>
      <c r="N34" s="31"/>
      <c r="O34" s="31"/>
      <c r="P34" s="31"/>
      <c r="W34" s="46"/>
      <c r="X34" s="31"/>
    </row>
    <row r="35" spans="2:24" customFormat="1" x14ac:dyDescent="0.2">
      <c r="B35" s="96"/>
      <c r="C35" s="24" t="s">
        <v>11</v>
      </c>
      <c r="D35" s="25">
        <v>15488.454000000462</v>
      </c>
      <c r="E35" s="25">
        <v>9045.3628648712256</v>
      </c>
      <c r="F35" s="25">
        <v>676.68446675982545</v>
      </c>
      <c r="G35" s="71">
        <v>5766.41</v>
      </c>
      <c r="H35" s="90">
        <f t="shared" si="0"/>
        <v>2.4514829179717923</v>
      </c>
      <c r="I35" s="62"/>
      <c r="J35" s="53"/>
      <c r="K35" s="54"/>
      <c r="L35" s="54"/>
      <c r="M35" s="55"/>
      <c r="N35" s="31"/>
      <c r="O35" s="31"/>
      <c r="P35" s="31"/>
      <c r="W35" s="46"/>
    </row>
    <row r="36" spans="2:24" customFormat="1" x14ac:dyDescent="0.2">
      <c r="B36" s="96"/>
      <c r="C36" s="24" t="s">
        <v>12</v>
      </c>
      <c r="D36" s="25">
        <v>15515.852999999968</v>
      </c>
      <c r="E36" s="25">
        <v>9087.132384045819</v>
      </c>
      <c r="F36" s="25">
        <v>690.61912184076584</v>
      </c>
      <c r="G36" s="71">
        <v>5738.1</v>
      </c>
      <c r="H36" s="90">
        <f t="shared" si="0"/>
        <v>2.8009086739666289</v>
      </c>
      <c r="I36" s="62"/>
      <c r="J36" s="53"/>
      <c r="K36" s="54"/>
      <c r="L36" s="54"/>
      <c r="M36" s="55"/>
      <c r="N36" s="31"/>
      <c r="O36" s="31"/>
      <c r="P36" s="31"/>
      <c r="W36" s="46"/>
    </row>
    <row r="37" spans="2:24" customFormat="1" x14ac:dyDescent="0.2">
      <c r="B37" s="96"/>
      <c r="C37" s="24" t="s">
        <v>13</v>
      </c>
      <c r="D37" s="25">
        <v>15543.05400000008</v>
      </c>
      <c r="E37" s="25">
        <v>9115.641039495109</v>
      </c>
      <c r="F37" s="25">
        <v>733.04502420832353</v>
      </c>
      <c r="G37" s="71">
        <v>5694.37</v>
      </c>
      <c r="H37" s="90">
        <f t="shared" si="0"/>
        <v>1.7458627109740554</v>
      </c>
      <c r="I37" s="62"/>
      <c r="J37" s="53"/>
      <c r="K37" s="54"/>
      <c r="L37" s="54"/>
      <c r="M37" s="55"/>
      <c r="N37" s="31"/>
      <c r="O37" s="31"/>
      <c r="P37" s="31"/>
    </row>
    <row r="38" spans="2:24" customFormat="1" x14ac:dyDescent="0.2">
      <c r="B38" s="96">
        <v>2020</v>
      </c>
      <c r="C38" s="24" t="s">
        <v>2</v>
      </c>
      <c r="D38" s="25">
        <v>15570.352000000261</v>
      </c>
      <c r="E38" s="25">
        <v>9063.3737370672861</v>
      </c>
      <c r="F38" s="25">
        <v>767.87128995417527</v>
      </c>
      <c r="G38" s="71">
        <v>5739.11</v>
      </c>
      <c r="H38" s="90">
        <f t="shared" si="0"/>
        <v>1.4588294361090215</v>
      </c>
      <c r="I38" s="62"/>
      <c r="J38" s="53"/>
      <c r="K38" s="54"/>
      <c r="L38" s="54"/>
      <c r="M38" s="55"/>
      <c r="N38" s="31"/>
      <c r="O38" s="31"/>
      <c r="P38" s="31"/>
    </row>
    <row r="39" spans="2:24" customFormat="1" x14ac:dyDescent="0.2">
      <c r="B39" s="96"/>
      <c r="C39" s="24" t="s">
        <v>3</v>
      </c>
      <c r="D39" s="25">
        <v>15597.572016866292</v>
      </c>
      <c r="E39" s="25">
        <v>8942.424519777991</v>
      </c>
      <c r="F39" s="25">
        <v>801.80479569116062</v>
      </c>
      <c r="G39" s="71">
        <v>5853.34</v>
      </c>
      <c r="H39" s="90">
        <f t="shared" si="0"/>
        <v>2.7875531205001192</v>
      </c>
      <c r="I39" s="62"/>
      <c r="J39" s="53"/>
      <c r="K39" s="54"/>
      <c r="L39" s="54"/>
      <c r="M39" s="55"/>
      <c r="N39" s="31"/>
      <c r="O39" s="31"/>
      <c r="P39" s="31"/>
    </row>
    <row r="40" spans="2:24" customFormat="1" x14ac:dyDescent="0.2">
      <c r="B40" s="96"/>
      <c r="C40" s="24" t="s">
        <v>4</v>
      </c>
      <c r="D40" s="25">
        <v>15624.834029417336</v>
      </c>
      <c r="E40" s="25">
        <v>8235.9307920195133</v>
      </c>
      <c r="F40" s="25">
        <v>814.72715811761134</v>
      </c>
      <c r="G40" s="71">
        <v>6574.18</v>
      </c>
      <c r="H40" s="90">
        <f t="shared" si="0"/>
        <v>15.387099605089949</v>
      </c>
      <c r="I40" s="62"/>
      <c r="J40" s="53"/>
      <c r="K40" s="54"/>
      <c r="L40" s="54"/>
      <c r="M40" s="55"/>
      <c r="N40" s="31"/>
      <c r="O40" s="31"/>
      <c r="P40" s="31"/>
    </row>
    <row r="41" spans="2:24" customFormat="1" x14ac:dyDescent="0.2">
      <c r="B41" s="96"/>
      <c r="C41" s="24" t="s">
        <v>5</v>
      </c>
      <c r="D41" s="25">
        <v>15652.082001223849</v>
      </c>
      <c r="E41" s="25">
        <v>7450.5225645242326</v>
      </c>
      <c r="F41" s="25">
        <v>940.36064548103423</v>
      </c>
      <c r="G41" s="71">
        <v>7261.2</v>
      </c>
      <c r="H41" s="90">
        <f t="shared" si="0"/>
        <v>27.355065473538719</v>
      </c>
      <c r="I41" s="62"/>
      <c r="J41" s="53"/>
      <c r="K41" s="54"/>
      <c r="L41" s="54"/>
      <c r="M41" s="55"/>
      <c r="N41" s="31"/>
      <c r="O41" s="31"/>
      <c r="P41" s="31"/>
    </row>
    <row r="42" spans="2:24" customFormat="1" x14ac:dyDescent="0.2">
      <c r="B42" s="96"/>
      <c r="C42" s="24" t="s">
        <v>6</v>
      </c>
      <c r="D42" s="25">
        <v>15679.416002601174</v>
      </c>
      <c r="E42" s="25">
        <v>7142.5682851833581</v>
      </c>
      <c r="F42" s="25">
        <v>994.13043184076446</v>
      </c>
      <c r="G42" s="71">
        <v>7542.72</v>
      </c>
      <c r="H42" s="90">
        <f t="shared" si="0"/>
        <v>31.623427501470204</v>
      </c>
      <c r="I42" s="62"/>
      <c r="J42" s="53"/>
      <c r="K42" s="54"/>
      <c r="L42" s="54"/>
      <c r="M42" s="55"/>
      <c r="N42" s="31"/>
      <c r="O42" s="31"/>
      <c r="P42" s="31"/>
    </row>
    <row r="43" spans="2:24" customFormat="1" x14ac:dyDescent="0.2">
      <c r="B43" s="96"/>
      <c r="C43" s="24" t="s">
        <v>7</v>
      </c>
      <c r="D43" s="25">
        <v>15706.605000002644</v>
      </c>
      <c r="E43" s="25">
        <v>7073.1925249337692</v>
      </c>
      <c r="F43" s="25">
        <v>1065.4468986422119</v>
      </c>
      <c r="G43" s="71">
        <v>7567.97</v>
      </c>
      <c r="H43" s="90">
        <f t="shared" si="0"/>
        <v>31.826645879965511</v>
      </c>
      <c r="I43" s="62"/>
      <c r="J43" s="53"/>
      <c r="K43" s="54"/>
      <c r="L43" s="54"/>
      <c r="M43" s="55"/>
      <c r="N43" s="31"/>
      <c r="O43" s="31"/>
      <c r="P43" s="31"/>
    </row>
    <row r="44" spans="2:24" customFormat="1" x14ac:dyDescent="0.2">
      <c r="B44" s="96"/>
      <c r="C44" s="24" t="s">
        <v>8</v>
      </c>
      <c r="D44" s="25">
        <v>15729.26500000044</v>
      </c>
      <c r="E44" s="25">
        <v>7191.4135982542148</v>
      </c>
      <c r="F44" s="25">
        <v>1065.7961689582596</v>
      </c>
      <c r="G44" s="71">
        <v>7472.06</v>
      </c>
      <c r="H44" s="90">
        <f t="shared" si="0"/>
        <v>30.010596335303539</v>
      </c>
      <c r="I44" s="62"/>
      <c r="J44" s="53"/>
      <c r="K44" s="54"/>
      <c r="L44" s="54"/>
      <c r="M44" s="55"/>
      <c r="N44" s="31"/>
      <c r="O44" s="31"/>
      <c r="P44" s="31"/>
    </row>
    <row r="45" spans="2:24" customFormat="1" x14ac:dyDescent="0.2">
      <c r="B45" s="96"/>
      <c r="C45" s="24" t="s">
        <v>9</v>
      </c>
      <c r="D45" s="25">
        <v>15746.866000039261</v>
      </c>
      <c r="E45" s="25">
        <v>7365.0552540326707</v>
      </c>
      <c r="F45" s="25">
        <v>1037.5820835042487</v>
      </c>
      <c r="G45" s="71">
        <v>7344.23</v>
      </c>
      <c r="H45" s="90">
        <f t="shared" si="0"/>
        <v>28.369371999084091</v>
      </c>
      <c r="I45" s="62"/>
      <c r="J45" s="53"/>
      <c r="K45" s="54"/>
      <c r="L45" s="54"/>
      <c r="M45" s="55"/>
      <c r="N45" s="31"/>
      <c r="O45" s="31"/>
      <c r="P45" s="31"/>
    </row>
    <row r="46" spans="2:24" customFormat="1" x14ac:dyDescent="0.2">
      <c r="B46" s="96"/>
      <c r="C46" s="24" t="s">
        <v>10</v>
      </c>
      <c r="D46" s="25">
        <v>15764.525000052416</v>
      </c>
      <c r="E46" s="25">
        <v>7667.659398293853</v>
      </c>
      <c r="F46" s="25">
        <v>1003.9110747788518</v>
      </c>
      <c r="G46" s="71">
        <v>7092.95</v>
      </c>
      <c r="H46" s="90">
        <f t="shared" si="0"/>
        <v>22.815052352168095</v>
      </c>
      <c r="I46" s="62"/>
      <c r="J46" s="53"/>
      <c r="K46" s="54"/>
      <c r="L46" s="54"/>
      <c r="M46" s="55"/>
      <c r="N46" s="31"/>
      <c r="O46" s="31"/>
      <c r="P46" s="31"/>
    </row>
    <row r="47" spans="2:24" customFormat="1" x14ac:dyDescent="0.2">
      <c r="B47" s="96"/>
      <c r="C47" s="24" t="s">
        <v>11</v>
      </c>
      <c r="D47" s="25">
        <v>15782.138000001822</v>
      </c>
      <c r="E47" s="25">
        <v>7916.7236210867441</v>
      </c>
      <c r="F47" s="25">
        <v>954.35239627789417</v>
      </c>
      <c r="G47" s="71">
        <v>6911.06</v>
      </c>
      <c r="H47" s="90">
        <f t="shared" si="0"/>
        <v>19.85030547602409</v>
      </c>
      <c r="I47" s="62"/>
      <c r="J47" s="53"/>
      <c r="K47" s="54"/>
      <c r="L47" s="54"/>
      <c r="M47" s="55"/>
      <c r="N47" s="31"/>
      <c r="O47" s="31"/>
      <c r="P47" s="31"/>
    </row>
    <row r="48" spans="2:24" customFormat="1" x14ac:dyDescent="0.2">
      <c r="B48" s="96"/>
      <c r="C48" s="24" t="s">
        <v>12</v>
      </c>
      <c r="D48" s="25">
        <v>15799.928000012356</v>
      </c>
      <c r="E48" s="25">
        <v>8026.2166007514534</v>
      </c>
      <c r="F48" s="25">
        <v>920.26345539487625</v>
      </c>
      <c r="G48" s="71">
        <v>6853.45</v>
      </c>
      <c r="H48" s="90">
        <f t="shared" si="0"/>
        <v>19.437618723967852</v>
      </c>
      <c r="I48" s="62"/>
      <c r="J48" s="53"/>
      <c r="K48" s="54"/>
      <c r="L48" s="54"/>
      <c r="M48" s="55"/>
      <c r="N48" s="31"/>
      <c r="O48" s="31"/>
      <c r="P48" s="31"/>
    </row>
    <row r="49" spans="2:16" customFormat="1" x14ac:dyDescent="0.2">
      <c r="B49" s="96"/>
      <c r="C49" s="24" t="s">
        <v>13</v>
      </c>
      <c r="D49" s="25">
        <v>15817.719002955684</v>
      </c>
      <c r="E49" s="25">
        <v>8121.4199958374447</v>
      </c>
      <c r="F49" s="25">
        <v>925.21379275758102</v>
      </c>
      <c r="G49" s="71">
        <v>6771.09</v>
      </c>
      <c r="H49" s="90">
        <f t="shared" si="0"/>
        <v>18.908500852596521</v>
      </c>
      <c r="I49" s="62"/>
      <c r="J49" s="53"/>
      <c r="K49" s="54"/>
      <c r="L49" s="54"/>
      <c r="M49" s="55"/>
      <c r="N49" s="31"/>
      <c r="O49" s="31"/>
      <c r="P49" s="31"/>
    </row>
    <row r="50" spans="2:16" customFormat="1" x14ac:dyDescent="0.2">
      <c r="B50" s="96">
        <v>2021</v>
      </c>
      <c r="C50" s="24" t="s">
        <v>2</v>
      </c>
      <c r="D50" s="25">
        <v>15835.398000000136</v>
      </c>
      <c r="E50" s="25">
        <v>8167.6233094410263</v>
      </c>
      <c r="F50" s="25">
        <v>938.32431591672332</v>
      </c>
      <c r="G50" s="71">
        <v>6729.45</v>
      </c>
      <c r="H50" s="90">
        <f t="shared" si="0"/>
        <v>17.255985684191444</v>
      </c>
      <c r="I50" s="62"/>
      <c r="J50" s="53"/>
      <c r="K50" s="54"/>
      <c r="L50" s="54"/>
      <c r="M50" s="55"/>
      <c r="N50" s="31"/>
      <c r="O50" s="31"/>
      <c r="P50" s="31"/>
    </row>
    <row r="51" spans="2:16" customFormat="1" x14ac:dyDescent="0.2">
      <c r="B51" s="96"/>
      <c r="C51" s="24" t="s">
        <v>3</v>
      </c>
      <c r="D51" s="25">
        <v>15853.046004307873</v>
      </c>
      <c r="E51" s="25">
        <v>8148.2055685260202</v>
      </c>
      <c r="F51" s="25">
        <v>941.08817391290142</v>
      </c>
      <c r="G51" s="71">
        <v>6763.75</v>
      </c>
      <c r="H51" s="90">
        <f t="shared" si="0"/>
        <v>15.553683879631119</v>
      </c>
      <c r="I51" s="62"/>
      <c r="J51" s="53"/>
      <c r="K51" s="54"/>
      <c r="L51" s="54"/>
      <c r="M51" s="55"/>
      <c r="N51" s="31"/>
      <c r="O51" s="31"/>
      <c r="P51" s="31"/>
    </row>
    <row r="52" spans="2:16" customFormat="1" x14ac:dyDescent="0.2">
      <c r="B52" s="96"/>
      <c r="C52" s="24" t="s">
        <v>4</v>
      </c>
      <c r="D52" s="25">
        <v>15870.679000032847</v>
      </c>
      <c r="E52" s="25">
        <v>8104.128806984133</v>
      </c>
      <c r="F52" s="25">
        <v>924.97448815771156</v>
      </c>
      <c r="G52" s="71">
        <v>6841.58</v>
      </c>
      <c r="H52" s="90">
        <f t="shared" si="0"/>
        <v>4.0674274206060623</v>
      </c>
      <c r="I52" s="62"/>
      <c r="J52" s="53"/>
      <c r="K52" s="54"/>
      <c r="L52" s="54"/>
      <c r="M52" s="55"/>
      <c r="N52" s="31"/>
      <c r="O52" s="31"/>
      <c r="P52" s="31"/>
    </row>
    <row r="53" spans="2:16" customFormat="1" x14ac:dyDescent="0.2">
      <c r="B53" s="96"/>
      <c r="C53" s="24" t="s">
        <v>5</v>
      </c>
      <c r="D53" s="25">
        <v>15888.394000000064</v>
      </c>
      <c r="E53" s="25">
        <v>8041.1104714103649</v>
      </c>
      <c r="F53" s="25">
        <v>897.16128023979456</v>
      </c>
      <c r="G53" s="71">
        <v>6950.12</v>
      </c>
      <c r="H53" s="90">
        <f t="shared" si="0"/>
        <v>-4.2841403624745205</v>
      </c>
      <c r="I53" s="62"/>
      <c r="J53" s="53"/>
      <c r="K53" s="54"/>
      <c r="L53" s="54"/>
      <c r="M53" s="55"/>
      <c r="N53" s="31"/>
      <c r="O53" s="31"/>
      <c r="P53" s="31"/>
    </row>
    <row r="54" spans="2:16" customFormat="1" x14ac:dyDescent="0.2">
      <c r="B54" s="96"/>
      <c r="C54" s="24" t="s">
        <v>6</v>
      </c>
      <c r="D54" s="25">
        <v>15906.102000000028</v>
      </c>
      <c r="E54" s="25">
        <v>8041.1914145571882</v>
      </c>
      <c r="F54" s="25">
        <v>843.75819252701899</v>
      </c>
      <c r="G54" s="71">
        <v>7021.15</v>
      </c>
      <c r="H54" s="90">
        <f t="shared" si="0"/>
        <v>-6.914879512960848</v>
      </c>
      <c r="I54" s="62"/>
      <c r="J54" s="53"/>
      <c r="K54" s="54"/>
      <c r="L54" s="54"/>
      <c r="M54" s="55"/>
      <c r="N54" s="31"/>
      <c r="O54" s="31"/>
      <c r="P54" s="31"/>
    </row>
    <row r="55" spans="2:16" customFormat="1" x14ac:dyDescent="0.2">
      <c r="B55" s="96"/>
      <c r="C55" s="24" t="s">
        <v>7</v>
      </c>
      <c r="D55" s="25">
        <v>15923.83500000003</v>
      </c>
      <c r="E55" s="25">
        <v>8148.94779488924</v>
      </c>
      <c r="F55" s="25">
        <v>799.38000079986318</v>
      </c>
      <c r="G55" s="71">
        <v>6975.51</v>
      </c>
      <c r="H55" s="90">
        <f t="shared" si="0"/>
        <v>-7.8285194048073663</v>
      </c>
      <c r="I55" s="62"/>
      <c r="J55" s="53"/>
      <c r="K55" s="54"/>
      <c r="L55" s="54"/>
      <c r="M55" s="55"/>
      <c r="N55" s="31"/>
      <c r="O55" s="31"/>
      <c r="P55" s="31"/>
    </row>
    <row r="56" spans="2:16" customFormat="1" x14ac:dyDescent="0.2">
      <c r="B56" s="96"/>
      <c r="C56" s="24" t="s">
        <v>8</v>
      </c>
      <c r="D56" s="25">
        <v>15939.249000000056</v>
      </c>
      <c r="E56" s="25">
        <v>8258.7752434176291</v>
      </c>
      <c r="F56" s="25">
        <v>771.90320428227415</v>
      </c>
      <c r="G56" s="71">
        <v>6908.57</v>
      </c>
      <c r="H56" s="90">
        <f t="shared" si="0"/>
        <v>-7.5412938332936381</v>
      </c>
      <c r="I56" s="62"/>
      <c r="J56" s="53"/>
      <c r="K56" s="54"/>
      <c r="L56" s="54"/>
      <c r="M56" s="55"/>
      <c r="N56" s="31"/>
      <c r="O56" s="31"/>
      <c r="P56" s="31"/>
    </row>
    <row r="57" spans="2:16" customFormat="1" x14ac:dyDescent="0.2">
      <c r="B57" s="96"/>
      <c r="C57" s="24" t="s">
        <v>9</v>
      </c>
      <c r="D57" s="25">
        <v>15952.365008708995</v>
      </c>
      <c r="E57" s="25">
        <v>8345.2397354882887</v>
      </c>
      <c r="F57" s="25">
        <v>765.84211215380094</v>
      </c>
      <c r="G57" s="71">
        <v>6841.28</v>
      </c>
      <c r="H57" s="90">
        <f t="shared" si="0"/>
        <v>-6.8482332388827611</v>
      </c>
      <c r="I57" s="62"/>
      <c r="J57" s="53"/>
      <c r="K57" s="54"/>
      <c r="L57" s="54"/>
      <c r="M57" s="55"/>
      <c r="N57" s="31"/>
      <c r="O57" s="31"/>
      <c r="P57" s="31"/>
    </row>
    <row r="58" spans="2:16" customFormat="1" x14ac:dyDescent="0.2">
      <c r="B58" s="96"/>
      <c r="C58" s="24" t="s">
        <v>10</v>
      </c>
      <c r="D58" s="25">
        <v>15965.393013944495</v>
      </c>
      <c r="E58" s="25">
        <v>8456.5112535567059</v>
      </c>
      <c r="F58" s="25">
        <v>743.00845545860068</v>
      </c>
      <c r="G58" s="71">
        <v>6765.87</v>
      </c>
      <c r="H58" s="90">
        <f t="shared" si="0"/>
        <v>-4.6113394285875353</v>
      </c>
      <c r="I58" s="62"/>
      <c r="J58" s="53"/>
      <c r="K58" s="54"/>
      <c r="L58" s="54"/>
      <c r="M58" s="55"/>
      <c r="N58" s="31"/>
      <c r="O58" s="31"/>
      <c r="P58" s="31"/>
    </row>
    <row r="59" spans="2:16" customFormat="1" x14ac:dyDescent="0.2">
      <c r="B59" s="96"/>
      <c r="C59" s="24" t="s">
        <v>11</v>
      </c>
      <c r="D59" s="25">
        <v>15978.363002843855</v>
      </c>
      <c r="E59" s="25">
        <v>8558.3621487674209</v>
      </c>
      <c r="F59" s="25">
        <v>696.68767026774719</v>
      </c>
      <c r="G59" s="71">
        <v>6723.31</v>
      </c>
      <c r="H59" s="90">
        <f t="shared" si="0"/>
        <v>-2.716659962437018</v>
      </c>
      <c r="I59" s="62"/>
      <c r="J59" s="53"/>
      <c r="K59" s="54"/>
      <c r="L59" s="54"/>
      <c r="M59" s="55"/>
      <c r="N59" s="31"/>
      <c r="O59" s="31"/>
      <c r="P59" s="31"/>
    </row>
    <row r="60" spans="2:16" customFormat="1" x14ac:dyDescent="0.2">
      <c r="B60" s="96"/>
      <c r="C60" s="24" t="s">
        <v>12</v>
      </c>
      <c r="D60" s="25">
        <v>15991.432001529845</v>
      </c>
      <c r="E60" s="25">
        <v>8678.2868056954048</v>
      </c>
      <c r="F60" s="25">
        <v>672.29701334467063</v>
      </c>
      <c r="G60" s="71">
        <v>6640.85</v>
      </c>
      <c r="H60" s="90">
        <f t="shared" si="0"/>
        <v>-3.1020872699151436</v>
      </c>
      <c r="I60" s="62"/>
      <c r="J60" s="53"/>
      <c r="K60" s="54"/>
      <c r="L60" s="54"/>
      <c r="M60" s="55"/>
      <c r="N60" s="31"/>
      <c r="O60" s="31"/>
      <c r="P60" s="31"/>
    </row>
    <row r="61" spans="2:16" customFormat="1" x14ac:dyDescent="0.2">
      <c r="B61" s="96"/>
      <c r="C61" s="24" t="s">
        <v>13</v>
      </c>
      <c r="D61" s="25">
        <v>16004.483009144</v>
      </c>
      <c r="E61" s="25">
        <v>8712.8901884523293</v>
      </c>
      <c r="F61" s="25">
        <v>683.23601101408383</v>
      </c>
      <c r="G61" s="71">
        <v>6608.36</v>
      </c>
      <c r="H61" s="90">
        <f t="shared" si="0"/>
        <v>-2.4033058192994061</v>
      </c>
      <c r="I61" s="62"/>
      <c r="J61" s="53"/>
      <c r="K61" s="54"/>
      <c r="L61" s="54"/>
      <c r="M61" s="55"/>
      <c r="N61" s="31"/>
      <c r="O61" s="31"/>
      <c r="P61" s="31"/>
    </row>
    <row r="62" spans="2:16" customFormat="1" x14ac:dyDescent="0.2">
      <c r="B62" s="96">
        <v>2022</v>
      </c>
      <c r="C62" s="24" t="s">
        <v>2</v>
      </c>
      <c r="D62" s="25">
        <v>16017.428000000014</v>
      </c>
      <c r="E62" s="25">
        <v>8768.6446671999711</v>
      </c>
      <c r="F62" s="25">
        <v>710.81971472316638</v>
      </c>
      <c r="G62" s="71">
        <v>6537.96</v>
      </c>
      <c r="H62" s="90">
        <f t="shared" si="0"/>
        <v>-2.845552013909014</v>
      </c>
      <c r="I62" s="62"/>
      <c r="J62" s="53"/>
      <c r="K62" s="54"/>
      <c r="L62" s="54"/>
      <c r="M62" s="55"/>
      <c r="N62" s="31"/>
      <c r="O62" s="31"/>
      <c r="P62" s="31"/>
    </row>
    <row r="63" spans="2:16" customFormat="1" x14ac:dyDescent="0.2">
      <c r="B63" s="96"/>
      <c r="C63" s="24" t="s">
        <v>3</v>
      </c>
      <c r="D63" s="25">
        <v>16030.541001579797</v>
      </c>
      <c r="E63" s="25">
        <v>8797.5610642690299</v>
      </c>
      <c r="F63" s="25">
        <v>744.04128624268048</v>
      </c>
      <c r="G63" s="71">
        <v>6488.94</v>
      </c>
      <c r="H63" s="90">
        <f t="shared" si="0"/>
        <v>-4.062982812788773</v>
      </c>
      <c r="I63" s="62"/>
      <c r="J63" s="53"/>
      <c r="K63" s="54"/>
      <c r="L63" s="54"/>
      <c r="M63" s="55"/>
      <c r="N63" s="31"/>
      <c r="O63" s="31"/>
      <c r="P63" s="31"/>
    </row>
    <row r="64" spans="2:16" customFormat="1" x14ac:dyDescent="0.2">
      <c r="B64" s="96"/>
      <c r="C64" s="24" t="s">
        <v>4</v>
      </c>
      <c r="D64" s="25">
        <v>16043.616002089262</v>
      </c>
      <c r="E64" s="25">
        <v>8835.4776322722901</v>
      </c>
      <c r="F64" s="25">
        <v>742.0156375685707</v>
      </c>
      <c r="G64" s="71">
        <v>6466.12</v>
      </c>
      <c r="H64" s="90">
        <f t="shared" si="0"/>
        <v>-5.487913610598727</v>
      </c>
      <c r="I64" s="62"/>
      <c r="J64" s="53"/>
      <c r="K64" s="54"/>
      <c r="L64" s="54"/>
      <c r="M64" s="55"/>
      <c r="N64" s="31"/>
      <c r="O64" s="31"/>
      <c r="P64" s="31"/>
    </row>
    <row r="65" spans="2:16" customFormat="1" x14ac:dyDescent="0.2">
      <c r="B65" s="96"/>
      <c r="C65" s="24" t="s">
        <v>5</v>
      </c>
      <c r="D65" s="25">
        <v>16056.61202144756</v>
      </c>
      <c r="E65" s="25">
        <v>8855.075870598539</v>
      </c>
      <c r="F65" s="25">
        <v>749.54247121638411</v>
      </c>
      <c r="G65" s="71">
        <v>6451.99</v>
      </c>
      <c r="H65" s="90">
        <f t="shared" si="0"/>
        <v>-7.1672143790323055</v>
      </c>
      <c r="I65" s="62"/>
      <c r="J65" s="53"/>
      <c r="K65" s="54"/>
      <c r="L65" s="54"/>
      <c r="M65" s="55"/>
      <c r="N65" s="31"/>
      <c r="O65" s="31"/>
      <c r="P65" s="31"/>
    </row>
    <row r="66" spans="2:16" customFormat="1" x14ac:dyDescent="0.2">
      <c r="B66" s="96"/>
      <c r="C66" s="24" t="s">
        <v>6</v>
      </c>
      <c r="D66" s="25">
        <v>16069.655000000606</v>
      </c>
      <c r="E66" s="25">
        <v>8838.4320758244667</v>
      </c>
      <c r="F66" s="25">
        <v>748.91293922657496</v>
      </c>
      <c r="G66" s="71">
        <v>6482.31</v>
      </c>
      <c r="H66" s="90">
        <f t="shared" si="0"/>
        <v>-7.6745262528218223</v>
      </c>
      <c r="I66" s="62"/>
      <c r="J66" s="53"/>
      <c r="K66" s="54"/>
      <c r="L66" s="54"/>
      <c r="M66" s="55"/>
      <c r="N66" s="31"/>
      <c r="O66" s="31"/>
      <c r="P66" s="31"/>
    </row>
    <row r="67" spans="2:16" customFormat="1" x14ac:dyDescent="0.2">
      <c r="B67" s="96"/>
      <c r="C67" s="24" t="s">
        <v>7</v>
      </c>
      <c r="D67" s="25">
        <v>16082.690000000364</v>
      </c>
      <c r="E67" s="25">
        <v>8849.8313266449441</v>
      </c>
      <c r="F67" s="25">
        <v>761.06909191685804</v>
      </c>
      <c r="G67" s="71">
        <v>6471.79</v>
      </c>
      <c r="H67" s="90">
        <f t="shared" si="0"/>
        <v>-7.2212641082874285</v>
      </c>
      <c r="I67" s="62"/>
      <c r="J67" s="53"/>
      <c r="K67" s="54"/>
      <c r="L67" s="54"/>
      <c r="M67" s="55"/>
      <c r="N67" s="31"/>
      <c r="O67" s="31"/>
      <c r="P67" s="31"/>
    </row>
    <row r="68" spans="2:16" customFormat="1" x14ac:dyDescent="0.2">
      <c r="B68" s="96"/>
      <c r="C68" s="24" t="s">
        <v>8</v>
      </c>
      <c r="D68" s="25">
        <v>16095.411000000064</v>
      </c>
      <c r="E68" s="25">
        <v>8853.293186860883</v>
      </c>
      <c r="F68" s="25">
        <v>762.47250193898697</v>
      </c>
      <c r="G68" s="71">
        <v>6479.65</v>
      </c>
      <c r="H68" s="90">
        <f t="shared" si="0"/>
        <v>-6.2085207213649181</v>
      </c>
      <c r="I68" s="62"/>
      <c r="J68" s="53"/>
      <c r="K68" s="54"/>
      <c r="L68" s="54"/>
      <c r="M68" s="55"/>
      <c r="N68" s="31"/>
      <c r="O68" s="31"/>
      <c r="P68" s="31"/>
    </row>
    <row r="69" spans="2:16" customFormat="1" x14ac:dyDescent="0.2">
      <c r="B69" s="96"/>
      <c r="C69" s="24" t="s">
        <v>9</v>
      </c>
      <c r="D69" s="25">
        <v>16107.712000000967</v>
      </c>
      <c r="E69" s="25">
        <v>8843.5442081889778</v>
      </c>
      <c r="F69" s="25">
        <v>773.18758314372167</v>
      </c>
      <c r="G69" s="71">
        <v>6490.98</v>
      </c>
      <c r="H69" s="90">
        <f t="shared" si="0"/>
        <v>-5.1203868281958993</v>
      </c>
      <c r="I69" s="62"/>
      <c r="J69" s="53"/>
      <c r="K69" s="54"/>
      <c r="L69" s="54"/>
      <c r="M69" s="55"/>
      <c r="N69" s="31"/>
      <c r="O69" s="31"/>
      <c r="P69" s="31"/>
    </row>
    <row r="70" spans="2:16" customFormat="1" x14ac:dyDescent="0.2">
      <c r="B70" s="96"/>
      <c r="C70" s="24" t="s">
        <v>10</v>
      </c>
      <c r="D70" s="25">
        <v>16120.185000013344</v>
      </c>
      <c r="E70" s="25">
        <v>8869.3230112416913</v>
      </c>
      <c r="F70" s="25">
        <v>767.93325888762104</v>
      </c>
      <c r="G70" s="71">
        <v>6482.93</v>
      </c>
      <c r="H70" s="90">
        <f t="shared" si="0"/>
        <v>-4.1818716587814997</v>
      </c>
      <c r="I70" s="62"/>
      <c r="J70" s="53"/>
      <c r="K70" s="54"/>
      <c r="L70" s="54"/>
      <c r="M70" s="55"/>
      <c r="N70" s="31"/>
      <c r="O70" s="31"/>
      <c r="P70" s="31"/>
    </row>
    <row r="71" spans="2:16" customFormat="1" x14ac:dyDescent="0.2">
      <c r="B71" s="96"/>
      <c r="C71" s="24" t="s">
        <v>11</v>
      </c>
      <c r="D71" s="25">
        <v>16132.437000011885</v>
      </c>
      <c r="E71" s="25">
        <v>8883.0904340420784</v>
      </c>
      <c r="F71" s="25">
        <v>767.07454660394683</v>
      </c>
      <c r="G71" s="71">
        <v>6482.27</v>
      </c>
      <c r="H71" s="90">
        <f t="shared" si="0"/>
        <v>-3.5851388676113372</v>
      </c>
      <c r="I71" s="62"/>
      <c r="J71" s="53"/>
      <c r="K71" s="54"/>
      <c r="L71" s="54"/>
      <c r="M71" s="55"/>
      <c r="N71" s="31"/>
      <c r="O71" s="31"/>
      <c r="P71" s="31"/>
    </row>
    <row r="72" spans="2:16" customFormat="1" x14ac:dyDescent="0.2">
      <c r="B72" s="96"/>
      <c r="C72" s="24" t="s">
        <v>12</v>
      </c>
      <c r="D72" s="25">
        <v>16144.885000043008</v>
      </c>
      <c r="E72" s="25">
        <v>8965.230379936158</v>
      </c>
      <c r="F72" s="25">
        <v>765.06900079287459</v>
      </c>
      <c r="G72" s="71">
        <v>6414.59</v>
      </c>
      <c r="H72" s="90">
        <f t="shared" si="0"/>
        <v>-3.4070939714042625</v>
      </c>
      <c r="I72" s="62"/>
      <c r="J72" s="53"/>
      <c r="K72" s="54"/>
      <c r="L72" s="54"/>
      <c r="M72" s="55"/>
      <c r="N72" s="31"/>
      <c r="O72" s="31"/>
      <c r="P72" s="31"/>
    </row>
    <row r="73" spans="2:16" customFormat="1" x14ac:dyDescent="0.2">
      <c r="B73" s="96"/>
      <c r="C73" s="24" t="s">
        <v>13</v>
      </c>
      <c r="D73" s="25">
        <v>16157.31500006229</v>
      </c>
      <c r="E73" s="25">
        <v>9008.5458557934162</v>
      </c>
      <c r="F73" s="25">
        <v>787.31746679093283</v>
      </c>
      <c r="G73" s="71">
        <v>6361.45</v>
      </c>
      <c r="H73" s="90">
        <f t="shared" si="0"/>
        <v>-3.7363279240235081</v>
      </c>
      <c r="I73" s="62"/>
      <c r="J73" s="53"/>
      <c r="K73" s="54"/>
      <c r="L73" s="54"/>
      <c r="M73" s="55"/>
      <c r="N73" s="31"/>
      <c r="O73" s="31"/>
      <c r="P73" s="31"/>
    </row>
    <row r="74" spans="2:16" customFormat="1" x14ac:dyDescent="0.2">
      <c r="B74" s="96">
        <v>2023</v>
      </c>
      <c r="C74" s="24" t="s">
        <v>2</v>
      </c>
      <c r="D74" s="25">
        <v>16169.76600034</v>
      </c>
      <c r="E74" s="25">
        <v>9030.1615912109864</v>
      </c>
      <c r="F74" s="25">
        <v>824.61204127452856</v>
      </c>
      <c r="G74" s="71">
        <v>6314.99</v>
      </c>
      <c r="H74" s="90">
        <f t="shared" si="0"/>
        <v>-3.4103910088162048</v>
      </c>
      <c r="I74" s="62"/>
      <c r="J74" s="53"/>
      <c r="K74" s="54"/>
      <c r="L74" s="54"/>
      <c r="M74" s="55"/>
      <c r="N74" s="31"/>
      <c r="O74" s="31"/>
      <c r="P74" s="31"/>
    </row>
    <row r="75" spans="2:16" customFormat="1" x14ac:dyDescent="0.2">
      <c r="B75" s="96"/>
      <c r="C75" s="24" t="s">
        <v>3</v>
      </c>
      <c r="D75" s="25">
        <v>16182.118000352551</v>
      </c>
      <c r="E75" s="25">
        <v>9006.1450081268304</v>
      </c>
      <c r="F75" s="25">
        <v>869.93215974570933</v>
      </c>
      <c r="G75" s="71">
        <v>6306.04</v>
      </c>
      <c r="H75" s="90">
        <f t="shared" si="0"/>
        <v>-2.8186421819280105</v>
      </c>
      <c r="I75" s="62"/>
      <c r="J75" s="53"/>
      <c r="K75" s="54"/>
      <c r="L75" s="54"/>
      <c r="M75" s="55"/>
      <c r="N75" s="31"/>
      <c r="O75" s="31"/>
      <c r="P75" s="31"/>
    </row>
    <row r="76" spans="2:16" customFormat="1" x14ac:dyDescent="0.2">
      <c r="B76" s="96"/>
      <c r="C76" s="24" t="s">
        <v>4</v>
      </c>
      <c r="D76" s="25">
        <v>16194.58801030127</v>
      </c>
      <c r="E76" s="25">
        <v>9006.7291141666301</v>
      </c>
      <c r="F76" s="25">
        <v>853.90194328024052</v>
      </c>
      <c r="G76" s="71">
        <v>6333.96</v>
      </c>
      <c r="H76" s="90">
        <f t="shared" si="0"/>
        <v>-2.0438841221628978</v>
      </c>
      <c r="I76" s="62"/>
      <c r="J76" s="53"/>
      <c r="K76" s="54"/>
      <c r="L76" s="54"/>
      <c r="M76" s="55"/>
      <c r="N76" s="31"/>
      <c r="O76" s="31"/>
      <c r="P76" s="31"/>
    </row>
    <row r="77" spans="2:16" customFormat="1" x14ac:dyDescent="0.2">
      <c r="B77" s="96"/>
      <c r="C77" s="24" t="s">
        <v>5</v>
      </c>
      <c r="D77" s="25">
        <v>16206.90800522768</v>
      </c>
      <c r="E77" s="25">
        <v>9034.230792841201</v>
      </c>
      <c r="F77" s="25">
        <v>841.91557283548229</v>
      </c>
      <c r="G77" s="71">
        <v>6330.76</v>
      </c>
      <c r="H77" s="90">
        <f t="shared" si="0"/>
        <v>-1.8789551750700073</v>
      </c>
      <c r="I77" s="62"/>
      <c r="J77" s="53"/>
      <c r="K77" s="54"/>
      <c r="L77" s="54"/>
      <c r="M77" s="55"/>
      <c r="N77" s="31"/>
      <c r="O77" s="31"/>
      <c r="P77" s="31"/>
    </row>
    <row r="78" spans="2:16" customFormat="1" x14ac:dyDescent="0.2">
      <c r="B78" s="96"/>
      <c r="C78" s="24" t="s">
        <v>6</v>
      </c>
      <c r="D78" s="25">
        <v>16219.348003669682</v>
      </c>
      <c r="E78" s="25">
        <v>9035.1139835172344</v>
      </c>
      <c r="F78" s="25">
        <v>842.30529006430277</v>
      </c>
      <c r="G78" s="71">
        <v>6341.93</v>
      </c>
      <c r="H78" s="90">
        <f t="shared" si="0"/>
        <v>-2.1655860333739119</v>
      </c>
      <c r="I78" s="62"/>
      <c r="J78" s="53"/>
      <c r="K78" s="54"/>
      <c r="L78" s="54"/>
      <c r="M78" s="55"/>
      <c r="N78" s="31"/>
      <c r="O78" s="31"/>
      <c r="P78" s="31"/>
    </row>
    <row r="79" spans="2:16" customFormat="1" x14ac:dyDescent="0.2">
      <c r="B79" s="96"/>
      <c r="C79" s="24" t="s">
        <v>7</v>
      </c>
      <c r="D79" s="25">
        <v>16231.718000211575</v>
      </c>
      <c r="E79" s="25">
        <v>9028.6472601108853</v>
      </c>
      <c r="F79" s="25">
        <v>868.16999327984342</v>
      </c>
      <c r="G79" s="71">
        <v>6334.9</v>
      </c>
      <c r="H79" s="90">
        <f t="shared" ref="H79:H100" si="1">(G79/G67-1)*100</f>
        <v>-2.1151798806821609</v>
      </c>
      <c r="I79" s="62"/>
      <c r="J79" s="53"/>
      <c r="K79" s="54"/>
      <c r="L79" s="54"/>
      <c r="M79" s="55"/>
      <c r="N79" s="31"/>
      <c r="O79" s="31"/>
      <c r="P79" s="31"/>
    </row>
    <row r="80" spans="2:16" customFormat="1" x14ac:dyDescent="0.2">
      <c r="B80" s="96"/>
      <c r="C80" s="24" t="s">
        <v>8</v>
      </c>
      <c r="D80" s="25">
        <v>16244.30100140841</v>
      </c>
      <c r="E80" s="25">
        <v>9005.4428287419414</v>
      </c>
      <c r="F80" s="25">
        <v>890.17529908422171</v>
      </c>
      <c r="G80" s="71">
        <v>6348.68</v>
      </c>
      <c r="H80" s="90">
        <f t="shared" si="1"/>
        <v>-2.0212511478243322</v>
      </c>
      <c r="I80" s="62"/>
      <c r="J80" s="53"/>
      <c r="K80" s="54"/>
      <c r="L80" s="54"/>
      <c r="M80" s="55"/>
      <c r="N80" s="31"/>
      <c r="O80" s="31"/>
      <c r="P80" s="31"/>
    </row>
    <row r="81" spans="2:16" customFormat="1" x14ac:dyDescent="0.2">
      <c r="B81" s="96"/>
      <c r="C81" s="24" t="s">
        <v>9</v>
      </c>
      <c r="D81" s="25">
        <v>16256.834004568376</v>
      </c>
      <c r="E81" s="25">
        <v>9023.4521881970741</v>
      </c>
      <c r="F81" s="25">
        <v>882.95930561481578</v>
      </c>
      <c r="G81" s="71">
        <v>6350.42</v>
      </c>
      <c r="H81" s="90">
        <f t="shared" si="1"/>
        <v>-2.1654665397212725</v>
      </c>
      <c r="I81" s="62"/>
      <c r="J81" s="53"/>
      <c r="K81" s="54"/>
      <c r="L81" s="53"/>
      <c r="M81" s="55"/>
      <c r="N81" s="31"/>
      <c r="O81" s="31"/>
      <c r="P81" s="31"/>
    </row>
    <row r="82" spans="2:16" customFormat="1" x14ac:dyDescent="0.2">
      <c r="B82" s="96"/>
      <c r="C82" s="24" t="s">
        <v>10</v>
      </c>
      <c r="D82" s="25">
        <v>16269.360000028048</v>
      </c>
      <c r="E82" s="25">
        <v>9052.988742141175</v>
      </c>
      <c r="F82" s="25">
        <v>882.95452621603329</v>
      </c>
      <c r="G82" s="71">
        <v>6333.42</v>
      </c>
      <c r="H82" s="90">
        <f t="shared" si="1"/>
        <v>-2.3062103092274633</v>
      </c>
      <c r="I82" s="62"/>
      <c r="J82" s="53"/>
      <c r="K82" s="54"/>
      <c r="L82" s="53"/>
      <c r="M82" s="55"/>
      <c r="N82" s="31"/>
      <c r="O82" s="31"/>
      <c r="P82" s="31"/>
    </row>
    <row r="83" spans="2:16" customFormat="1" x14ac:dyDescent="0.2">
      <c r="B83" s="96"/>
      <c r="C83" s="24" t="s">
        <v>11</v>
      </c>
      <c r="D83" s="25">
        <v>16281.885000009201</v>
      </c>
      <c r="E83" s="25">
        <v>9138.4167213042274</v>
      </c>
      <c r="F83" s="25">
        <v>874.35663553841619</v>
      </c>
      <c r="G83" s="71">
        <v>6269.11</v>
      </c>
      <c r="H83" s="90">
        <f t="shared" si="1"/>
        <v>-3.2883542339334992</v>
      </c>
      <c r="I83" s="62"/>
      <c r="J83" s="53"/>
      <c r="K83" s="54"/>
      <c r="L83" s="53"/>
      <c r="M83" s="55"/>
      <c r="N83" s="31"/>
      <c r="O83" s="31"/>
      <c r="P83" s="31"/>
    </row>
    <row r="84" spans="2:16" customFormat="1" x14ac:dyDescent="0.2">
      <c r="B84" s="96"/>
      <c r="C84" s="24" t="s">
        <v>12</v>
      </c>
      <c r="D84" s="25">
        <v>16294.474000009119</v>
      </c>
      <c r="E84" s="25">
        <v>9223.1349041614903</v>
      </c>
      <c r="F84" s="25">
        <v>854.11102075371969</v>
      </c>
      <c r="G84" s="71">
        <v>6217.23</v>
      </c>
      <c r="H84" s="90">
        <f t="shared" si="1"/>
        <v>-3.0767360033922775</v>
      </c>
      <c r="I84" s="62"/>
      <c r="J84" s="53"/>
      <c r="K84" s="54"/>
      <c r="L84" s="53"/>
      <c r="M84" s="55"/>
      <c r="N84" s="31"/>
      <c r="O84" s="31"/>
      <c r="P84" s="31"/>
    </row>
    <row r="85" spans="2:16" customFormat="1" x14ac:dyDescent="0.2">
      <c r="B85" s="96"/>
      <c r="C85" s="24" t="s">
        <v>13</v>
      </c>
      <c r="D85" s="25">
        <v>16306.89400010891</v>
      </c>
      <c r="E85" s="25">
        <v>9273.4263972835379</v>
      </c>
      <c r="F85" s="25">
        <v>854.34110279678725</v>
      </c>
      <c r="G85" s="71">
        <v>6179.13</v>
      </c>
      <c r="H85" s="90">
        <f t="shared" si="1"/>
        <v>-2.8660132516957537</v>
      </c>
      <c r="I85" s="62"/>
      <c r="J85" s="53"/>
      <c r="K85" s="54"/>
      <c r="L85" s="53"/>
      <c r="M85" s="55"/>
      <c r="N85" s="31"/>
      <c r="O85" s="31"/>
      <c r="P85" s="31"/>
    </row>
    <row r="86" spans="2:16" customFormat="1" x14ac:dyDescent="0.2">
      <c r="B86" s="97">
        <v>2024</v>
      </c>
      <c r="C86" s="69" t="s">
        <v>2</v>
      </c>
      <c r="D86" s="70">
        <v>16319.447000010932</v>
      </c>
      <c r="E86" s="70">
        <v>9309.6080943488687</v>
      </c>
      <c r="F86" s="70">
        <v>865.30033359064146</v>
      </c>
      <c r="G86" s="72">
        <v>6144.54</v>
      </c>
      <c r="H86" s="90">
        <f t="shared" si="1"/>
        <v>-2.6991333319609345</v>
      </c>
      <c r="I86" s="62"/>
      <c r="J86" s="53"/>
      <c r="K86" s="54"/>
      <c r="L86" s="53"/>
      <c r="M86" s="55"/>
      <c r="N86" s="31"/>
      <c r="O86" s="31"/>
      <c r="P86" s="31"/>
    </row>
    <row r="87" spans="2:16" customFormat="1" x14ac:dyDescent="0.2">
      <c r="B87" s="97"/>
      <c r="C87" s="24" t="s">
        <v>3</v>
      </c>
      <c r="D87" s="25">
        <v>16332.017000005675</v>
      </c>
      <c r="E87" s="25">
        <v>9308.6847010365182</v>
      </c>
      <c r="F87" s="25">
        <v>884.54592435367931</v>
      </c>
      <c r="G87" s="71">
        <v>6138.79</v>
      </c>
      <c r="H87" s="90">
        <f t="shared" si="1"/>
        <v>-2.6522191422826413</v>
      </c>
      <c r="I87" s="62"/>
      <c r="J87" s="53"/>
      <c r="K87" s="54"/>
      <c r="L87" s="53"/>
      <c r="M87" s="55"/>
      <c r="N87" s="31"/>
      <c r="O87" s="31"/>
      <c r="P87" s="31"/>
    </row>
    <row r="88" spans="2:16" customFormat="1" x14ac:dyDescent="0.2">
      <c r="B88" s="97"/>
      <c r="C88" s="24" t="s">
        <v>4</v>
      </c>
      <c r="D88" s="25">
        <v>16344.540000001969</v>
      </c>
      <c r="E88" s="25">
        <v>9339.2955108769274</v>
      </c>
      <c r="F88" s="25">
        <v>870.23860642143404</v>
      </c>
      <c r="G88" s="71">
        <v>6135.01</v>
      </c>
      <c r="H88" s="90">
        <f t="shared" si="1"/>
        <v>-3.1410049952952046</v>
      </c>
      <c r="I88" s="62"/>
      <c r="J88" s="53"/>
      <c r="K88" s="54"/>
      <c r="L88" s="53"/>
      <c r="M88" s="55"/>
      <c r="N88" s="31"/>
      <c r="O88" s="31"/>
      <c r="P88" s="31"/>
    </row>
    <row r="89" spans="2:16" customFormat="1" x14ac:dyDescent="0.2">
      <c r="B89" s="97"/>
      <c r="C89" s="24" t="s">
        <v>5</v>
      </c>
      <c r="D89" s="25">
        <v>16357.075000009354</v>
      </c>
      <c r="E89" s="25">
        <v>9331.6469592640024</v>
      </c>
      <c r="F89" s="25">
        <v>846.06066459075657</v>
      </c>
      <c r="G89" s="71">
        <v>6179.37</v>
      </c>
      <c r="H89" s="90">
        <f t="shared" si="1"/>
        <v>-2.3913400602771251</v>
      </c>
      <c r="I89" s="62"/>
      <c r="J89" s="53"/>
      <c r="K89" s="54"/>
      <c r="L89" s="53"/>
      <c r="M89" s="55"/>
      <c r="N89" s="31"/>
      <c r="O89" s="31"/>
      <c r="P89" s="31"/>
    </row>
    <row r="90" spans="2:16" customFormat="1" x14ac:dyDescent="0.2">
      <c r="B90" s="97"/>
      <c r="C90" s="24" t="s">
        <v>6</v>
      </c>
      <c r="D90" s="25">
        <v>16369.690000008692</v>
      </c>
      <c r="E90" s="25">
        <v>9321.3796878163284</v>
      </c>
      <c r="F90" s="25">
        <v>849.0451745221178</v>
      </c>
      <c r="G90" s="71">
        <v>6199.27</v>
      </c>
      <c r="H90" s="90">
        <f t="shared" si="1"/>
        <v>-2.2494729522400836</v>
      </c>
      <c r="I90" s="62"/>
      <c r="J90" s="53"/>
      <c r="K90" s="54"/>
      <c r="L90" s="53"/>
      <c r="M90" s="55"/>
      <c r="N90" s="31"/>
      <c r="O90" s="31"/>
      <c r="P90" s="31"/>
    </row>
    <row r="91" spans="2:16" customFormat="1" x14ac:dyDescent="0.2">
      <c r="B91" s="97"/>
      <c r="C91" s="24" t="s">
        <v>7</v>
      </c>
      <c r="D91" s="25">
        <v>16382.117000000299</v>
      </c>
      <c r="E91" s="25">
        <v>9257.4796667462888</v>
      </c>
      <c r="F91" s="25">
        <v>880.39046244284452</v>
      </c>
      <c r="G91" s="71">
        <v>6244.25</v>
      </c>
      <c r="H91" s="90">
        <f t="shared" si="1"/>
        <v>-1.4309618147089864</v>
      </c>
      <c r="I91" s="62"/>
      <c r="J91" s="53"/>
      <c r="K91" s="54"/>
      <c r="L91" s="53"/>
      <c r="M91" s="55"/>
      <c r="N91" s="31"/>
      <c r="O91" s="31"/>
      <c r="P91" s="31"/>
    </row>
    <row r="92" spans="2:16" customFormat="1" x14ac:dyDescent="0.2">
      <c r="B92" s="97"/>
      <c r="C92" s="24" t="s">
        <v>8</v>
      </c>
      <c r="D92" s="25">
        <v>16394.524002384584</v>
      </c>
      <c r="E92" s="25">
        <v>9235.0637636233496</v>
      </c>
      <c r="F92" s="25">
        <v>902.36522695112296</v>
      </c>
      <c r="G92" s="71">
        <v>6257.1</v>
      </c>
      <c r="H92" s="90">
        <f t="shared" si="1"/>
        <v>-1.4425045836299777</v>
      </c>
      <c r="I92" s="62"/>
      <c r="J92" s="53"/>
      <c r="K92" s="54"/>
      <c r="L92" s="53"/>
      <c r="M92" s="55"/>
      <c r="N92" s="31"/>
      <c r="O92" s="31"/>
      <c r="P92" s="31"/>
    </row>
    <row r="93" spans="2:16" customFormat="1" x14ac:dyDescent="0.2">
      <c r="B93" s="97"/>
      <c r="C93" s="24" t="s">
        <v>9</v>
      </c>
      <c r="D93" s="25">
        <v>16406.966002009085</v>
      </c>
      <c r="E93" s="25">
        <v>9243.3998722099441</v>
      </c>
      <c r="F93" s="25">
        <v>885.50035492353334</v>
      </c>
      <c r="G93" s="71">
        <v>6278.07</v>
      </c>
      <c r="H93" s="90">
        <f t="shared" si="1"/>
        <v>-1.1392947238135442</v>
      </c>
      <c r="I93" s="62"/>
      <c r="J93" s="53"/>
      <c r="K93" s="54"/>
      <c r="L93" s="53"/>
      <c r="M93" s="55"/>
      <c r="N93" s="31"/>
      <c r="O93" s="31"/>
      <c r="P93" s="31"/>
    </row>
    <row r="94" spans="2:16" customFormat="1" x14ac:dyDescent="0.2">
      <c r="B94" s="97"/>
      <c r="C94" s="24" t="s">
        <v>10</v>
      </c>
      <c r="D94" s="25">
        <v>16419.404000000141</v>
      </c>
      <c r="E94" s="25">
        <v>9248.9842984067418</v>
      </c>
      <c r="F94" s="25">
        <v>868.04958830795829</v>
      </c>
      <c r="G94" s="71">
        <v>6302.37</v>
      </c>
      <c r="H94" s="90">
        <f t="shared" si="1"/>
        <v>-0.49025644912227273</v>
      </c>
      <c r="I94" s="62"/>
      <c r="J94" s="53"/>
      <c r="K94" s="54"/>
      <c r="L94" s="53"/>
      <c r="M94" s="55"/>
      <c r="N94" s="31"/>
      <c r="O94" s="31"/>
      <c r="P94" s="31"/>
    </row>
    <row r="95" spans="2:16" customFormat="1" x14ac:dyDescent="0.2">
      <c r="B95" s="97"/>
      <c r="C95" s="24" t="s">
        <v>11</v>
      </c>
      <c r="D95" s="25">
        <v>16431.771000014851</v>
      </c>
      <c r="E95" s="25">
        <v>9285.9579713346247</v>
      </c>
      <c r="F95" s="25">
        <v>831.4098081984697</v>
      </c>
      <c r="G95" s="71">
        <v>6314.4</v>
      </c>
      <c r="H95" s="90">
        <f t="shared" si="1"/>
        <v>0.72243109468488331</v>
      </c>
      <c r="I95" s="62"/>
      <c r="J95" s="53"/>
      <c r="K95" s="54"/>
      <c r="L95" s="53"/>
      <c r="M95" s="55"/>
      <c r="N95" s="31"/>
      <c r="O95" s="31"/>
      <c r="P95" s="31"/>
    </row>
    <row r="96" spans="2:16" customFormat="1" x14ac:dyDescent="0.2">
      <c r="B96" s="97"/>
      <c r="C96" s="24" t="s">
        <v>12</v>
      </c>
      <c r="D96" s="25">
        <v>16444.212000007814</v>
      </c>
      <c r="E96" s="25">
        <v>9306.0593568519998</v>
      </c>
      <c r="F96" s="25">
        <v>817.99637643775952</v>
      </c>
      <c r="G96" s="71">
        <v>6320.16</v>
      </c>
      <c r="H96" s="90">
        <f t="shared" si="1"/>
        <v>1.6555604344700159</v>
      </c>
      <c r="I96" s="62"/>
      <c r="J96" s="53"/>
      <c r="K96" s="54"/>
      <c r="L96" s="53"/>
      <c r="M96" s="55"/>
      <c r="N96" s="31"/>
      <c r="O96" s="31"/>
      <c r="P96" s="31"/>
    </row>
    <row r="97" spans="2:16" customFormat="1" x14ac:dyDescent="0.2">
      <c r="B97" s="97"/>
      <c r="C97" s="24" t="s">
        <v>13</v>
      </c>
      <c r="D97" s="25">
        <v>16456.583015828983</v>
      </c>
      <c r="E97" s="25">
        <v>9394.1115619113443</v>
      </c>
      <c r="F97" s="25">
        <v>819.43326396232737</v>
      </c>
      <c r="G97" s="71">
        <v>6243.04</v>
      </c>
      <c r="H97" s="90">
        <f t="shared" si="1"/>
        <v>1.0342879984722719</v>
      </c>
      <c r="I97" s="62"/>
      <c r="J97" s="53"/>
      <c r="K97" s="54"/>
      <c r="L97" s="53"/>
      <c r="M97" s="55"/>
      <c r="N97" s="31"/>
      <c r="O97" s="31"/>
      <c r="P97" s="31"/>
    </row>
    <row r="98" spans="2:16" customFormat="1" x14ac:dyDescent="0.2">
      <c r="B98" s="96">
        <v>2025</v>
      </c>
      <c r="C98" s="24" t="s">
        <v>2</v>
      </c>
      <c r="D98" s="25">
        <v>16468.905000000013</v>
      </c>
      <c r="E98" s="25">
        <v>9396.8736771152144</v>
      </c>
      <c r="F98" s="25">
        <v>859.73066834553583</v>
      </c>
      <c r="G98" s="71">
        <v>6212.3</v>
      </c>
      <c r="H98" s="90">
        <f t="shared" si="1"/>
        <v>1.1027676603944325</v>
      </c>
      <c r="I98" s="62"/>
      <c r="J98" s="53"/>
      <c r="K98" s="54"/>
      <c r="L98" s="53"/>
      <c r="M98" s="55"/>
      <c r="N98" s="31"/>
      <c r="O98" s="31"/>
      <c r="P98" s="31"/>
    </row>
    <row r="99" spans="2:16" x14ac:dyDescent="0.2">
      <c r="B99" s="96"/>
      <c r="C99" s="24" t="str">
        <f>C87</f>
        <v>Ene - Mar</v>
      </c>
      <c r="D99" s="25">
        <v>16481.383006117099</v>
      </c>
      <c r="E99" s="25">
        <v>9388.8378631452088</v>
      </c>
      <c r="F99" s="25">
        <v>895.67274097741779</v>
      </c>
      <c r="G99" s="25">
        <v>6196.8724019944702</v>
      </c>
      <c r="H99" s="90">
        <f>(G99/G87-1)*100</f>
        <v>0.9461539162354482</v>
      </c>
      <c r="I99" s="62"/>
      <c r="J99" s="53"/>
      <c r="K99" s="54"/>
      <c r="L99" s="53"/>
      <c r="M99" s="55"/>
      <c r="N99" s="77"/>
      <c r="O99" s="77"/>
      <c r="P99" s="77"/>
    </row>
    <row r="100" spans="2:16" x14ac:dyDescent="0.2">
      <c r="B100" s="96"/>
      <c r="C100" s="24" t="str">
        <f>C88</f>
        <v>Feb - Abr</v>
      </c>
      <c r="D100" s="25">
        <v>16493.767015711594</v>
      </c>
      <c r="E100" s="25">
        <v>9359.3074486203022</v>
      </c>
      <c r="F100" s="25">
        <v>907.71776145983131</v>
      </c>
      <c r="G100" s="25">
        <v>6226.74180563146</v>
      </c>
      <c r="H100" s="90">
        <f>(G100/G88-1)*100</f>
        <v>1.4952185184940125</v>
      </c>
      <c r="I100" s="62"/>
      <c r="J100" s="53"/>
      <c r="K100" s="54"/>
      <c r="L100" s="53"/>
      <c r="M100" s="55"/>
      <c r="N100" s="77"/>
      <c r="O100" s="77"/>
      <c r="P100" s="77"/>
    </row>
    <row r="101" spans="2:16" x14ac:dyDescent="0.2">
      <c r="C101" s="74"/>
      <c r="D101" s="75"/>
      <c r="E101" s="76"/>
      <c r="F101" s="76"/>
      <c r="G101" s="62"/>
      <c r="H101" s="62"/>
      <c r="I101" s="62"/>
      <c r="J101" s="53"/>
      <c r="K101" s="54"/>
      <c r="L101" s="53"/>
      <c r="M101" s="55"/>
      <c r="N101" s="77"/>
      <c r="O101" s="77"/>
      <c r="P101" s="77"/>
    </row>
    <row r="102" spans="2:16" x14ac:dyDescent="0.2">
      <c r="C102" s="74"/>
      <c r="D102" s="75"/>
      <c r="E102" s="76"/>
      <c r="F102" s="76"/>
      <c r="G102" s="62"/>
      <c r="H102" s="62"/>
      <c r="I102" s="62"/>
      <c r="J102" s="53"/>
      <c r="K102" s="54"/>
      <c r="L102" s="53"/>
      <c r="M102" s="55"/>
      <c r="N102" s="77"/>
      <c r="O102" s="77"/>
      <c r="P102" s="77"/>
    </row>
    <row r="103" spans="2:16" x14ac:dyDescent="0.2">
      <c r="C103" s="74"/>
      <c r="D103" s="25"/>
      <c r="E103" s="25"/>
      <c r="F103" s="25"/>
      <c r="G103" s="25"/>
      <c r="H103" s="62"/>
      <c r="I103" s="62"/>
      <c r="J103" s="53"/>
      <c r="K103" s="54"/>
      <c r="L103" s="53"/>
      <c r="M103" s="55"/>
      <c r="N103" s="77"/>
      <c r="O103" s="77"/>
      <c r="P103" s="77"/>
    </row>
    <row r="104" spans="2:16" x14ac:dyDescent="0.2">
      <c r="C104" s="74"/>
      <c r="H104" s="62"/>
      <c r="I104" s="62"/>
      <c r="J104" s="53"/>
      <c r="K104" s="54"/>
      <c r="L104" s="53"/>
      <c r="M104" s="55"/>
      <c r="N104" s="77"/>
      <c r="O104" s="77"/>
      <c r="P104" s="77"/>
    </row>
    <row r="105" spans="2:16" x14ac:dyDescent="0.2">
      <c r="C105" s="74"/>
      <c r="H105" s="62"/>
      <c r="I105" s="62"/>
      <c r="J105" s="53"/>
      <c r="K105" s="54"/>
      <c r="L105" s="53"/>
      <c r="M105" s="55"/>
      <c r="N105" s="77"/>
      <c r="O105" s="77"/>
      <c r="P105" s="77"/>
    </row>
    <row r="106" spans="2:16" x14ac:dyDescent="0.2">
      <c r="C106" s="74"/>
      <c r="D106" s="75"/>
      <c r="E106" s="76"/>
      <c r="F106" s="76"/>
      <c r="G106" s="62"/>
      <c r="H106" s="62"/>
      <c r="I106" s="62"/>
      <c r="J106" s="53"/>
      <c r="K106" s="54"/>
      <c r="L106" s="53"/>
      <c r="M106" s="55"/>
      <c r="N106" s="77"/>
      <c r="O106" s="77"/>
      <c r="P106" s="77"/>
    </row>
    <row r="107" spans="2:16" x14ac:dyDescent="0.2">
      <c r="C107" s="74"/>
      <c r="D107" s="75"/>
      <c r="E107" s="76"/>
      <c r="F107" s="76"/>
      <c r="G107" s="62"/>
      <c r="H107" s="62"/>
      <c r="I107" s="62"/>
      <c r="J107" s="53"/>
      <c r="K107" s="54"/>
      <c r="L107" s="53"/>
      <c r="M107" s="55"/>
      <c r="N107" s="77"/>
      <c r="O107" s="77"/>
      <c r="P107" s="77"/>
    </row>
    <row r="108" spans="2:16" x14ac:dyDescent="0.2">
      <c r="C108" s="74"/>
      <c r="D108" s="75"/>
      <c r="E108" s="76"/>
      <c r="F108" s="76"/>
      <c r="G108" s="62"/>
      <c r="H108" s="62"/>
      <c r="I108" s="62"/>
      <c r="J108" s="53"/>
      <c r="K108" s="54"/>
      <c r="L108" s="53"/>
      <c r="M108" s="55"/>
      <c r="N108" s="77"/>
      <c r="O108" s="77"/>
      <c r="P108" s="77"/>
    </row>
    <row r="109" spans="2:16" x14ac:dyDescent="0.2">
      <c r="C109" s="74"/>
      <c r="D109" s="75"/>
      <c r="E109" s="76"/>
      <c r="F109" s="76"/>
      <c r="G109" s="62"/>
      <c r="H109" s="62"/>
      <c r="I109" s="62"/>
      <c r="J109" s="53"/>
      <c r="K109" s="54"/>
      <c r="L109" s="53"/>
      <c r="M109" s="55"/>
      <c r="N109" s="77"/>
      <c r="O109" s="77"/>
      <c r="P109" s="77"/>
    </row>
    <row r="110" spans="2:16" x14ac:dyDescent="0.2">
      <c r="C110" s="74"/>
      <c r="D110" s="75"/>
      <c r="E110" s="76"/>
      <c r="F110" s="76"/>
      <c r="G110" s="62"/>
      <c r="H110" s="62"/>
      <c r="I110" s="62"/>
      <c r="J110" s="53"/>
      <c r="K110" s="54"/>
      <c r="L110" s="53"/>
      <c r="M110" s="55"/>
      <c r="N110" s="77"/>
      <c r="O110" s="77"/>
      <c r="P110" s="77"/>
    </row>
    <row r="111" spans="2:16" x14ac:dyDescent="0.2">
      <c r="C111" s="74"/>
      <c r="D111" s="75"/>
      <c r="E111" s="76"/>
      <c r="F111" s="76"/>
      <c r="G111" s="62"/>
      <c r="H111" s="62"/>
      <c r="I111" s="62"/>
      <c r="J111" s="53"/>
      <c r="K111" s="54"/>
      <c r="L111" s="53"/>
      <c r="M111" s="55"/>
      <c r="N111" s="77"/>
      <c r="O111" s="77"/>
      <c r="P111" s="77"/>
    </row>
    <row r="112" spans="2:16" x14ac:dyDescent="0.2">
      <c r="C112" s="74"/>
      <c r="D112" s="75"/>
      <c r="E112" s="76"/>
      <c r="F112" s="76"/>
      <c r="G112" s="62"/>
      <c r="H112" s="62"/>
      <c r="I112" s="62"/>
      <c r="J112" s="53"/>
      <c r="K112" s="54"/>
      <c r="L112" s="53"/>
      <c r="M112" s="55"/>
      <c r="N112" s="77"/>
      <c r="O112" s="77"/>
      <c r="P112" s="77"/>
    </row>
    <row r="113" spans="3:16" x14ac:dyDescent="0.2">
      <c r="C113" s="74"/>
      <c r="D113" s="75"/>
      <c r="E113" s="76"/>
      <c r="F113" s="76"/>
      <c r="G113" s="62"/>
      <c r="H113" s="62"/>
      <c r="I113" s="62"/>
      <c r="J113" s="53"/>
      <c r="K113" s="54"/>
      <c r="L113" s="53"/>
      <c r="M113" s="55"/>
      <c r="N113" s="77"/>
      <c r="O113" s="77"/>
      <c r="P113" s="77"/>
    </row>
    <row r="114" spans="3:16" x14ac:dyDescent="0.2">
      <c r="C114" s="74"/>
      <c r="D114" s="75"/>
      <c r="E114" s="76"/>
      <c r="F114" s="76"/>
      <c r="G114" s="62"/>
      <c r="H114" s="62"/>
      <c r="I114" s="62"/>
      <c r="J114" s="53"/>
      <c r="K114" s="54"/>
      <c r="L114" s="53"/>
      <c r="M114" s="55"/>
      <c r="N114" s="77"/>
      <c r="O114" s="77"/>
      <c r="P114" s="77"/>
    </row>
    <row r="115" spans="3:16" x14ac:dyDescent="0.2">
      <c r="C115" s="74"/>
      <c r="D115" s="75"/>
      <c r="E115" s="76"/>
      <c r="F115" s="76"/>
      <c r="G115" s="62"/>
      <c r="H115" s="62"/>
      <c r="I115" s="62"/>
      <c r="J115" s="53"/>
      <c r="K115" s="54"/>
      <c r="L115" s="53"/>
      <c r="M115" s="55"/>
      <c r="N115" s="77"/>
      <c r="O115" s="77"/>
      <c r="P115" s="77"/>
    </row>
    <row r="116" spans="3:16" x14ac:dyDescent="0.2">
      <c r="C116" s="74"/>
      <c r="D116" s="75"/>
      <c r="E116" s="76"/>
      <c r="F116" s="76"/>
      <c r="G116" s="62"/>
      <c r="H116" s="62"/>
      <c r="I116" s="62"/>
      <c r="J116" s="53"/>
      <c r="K116" s="54"/>
      <c r="L116" s="53"/>
      <c r="M116" s="55"/>
      <c r="N116" s="77"/>
      <c r="O116" s="77"/>
      <c r="P116" s="77"/>
    </row>
    <row r="117" spans="3:16" x14ac:dyDescent="0.2">
      <c r="C117" s="74"/>
      <c r="D117" s="75"/>
      <c r="E117" s="76"/>
      <c r="F117" s="76"/>
      <c r="G117" s="62"/>
      <c r="H117" s="62"/>
      <c r="I117" s="62"/>
      <c r="J117" s="53"/>
      <c r="K117" s="54"/>
      <c r="L117" s="53"/>
      <c r="M117" s="55"/>
      <c r="N117" s="77"/>
      <c r="O117" s="77"/>
      <c r="P117" s="77"/>
    </row>
    <row r="118" spans="3:16" x14ac:dyDescent="0.2">
      <c r="C118" s="74"/>
      <c r="D118" s="75"/>
      <c r="E118" s="76"/>
      <c r="F118" s="76"/>
      <c r="G118" s="62"/>
      <c r="H118" s="62"/>
      <c r="I118" s="62"/>
      <c r="J118" s="53"/>
      <c r="K118" s="54"/>
      <c r="L118" s="53"/>
      <c r="M118" s="55"/>
      <c r="N118" s="77"/>
      <c r="O118" s="77"/>
      <c r="P118" s="77"/>
    </row>
    <row r="119" spans="3:16" x14ac:dyDescent="0.2">
      <c r="C119" s="74"/>
      <c r="D119" s="75"/>
      <c r="E119" s="76"/>
      <c r="F119" s="76"/>
      <c r="G119" s="62"/>
      <c r="H119" s="62"/>
      <c r="I119" s="62"/>
      <c r="J119" s="53"/>
      <c r="K119" s="54"/>
      <c r="L119" s="53"/>
      <c r="M119" s="55"/>
      <c r="N119" s="77"/>
      <c r="O119" s="77"/>
      <c r="P119" s="77"/>
    </row>
    <row r="120" spans="3:16" x14ac:dyDescent="0.2">
      <c r="C120" s="74"/>
      <c r="D120" s="75"/>
      <c r="E120" s="76"/>
      <c r="F120" s="76"/>
      <c r="G120" s="62"/>
      <c r="H120" s="62"/>
      <c r="I120" s="62"/>
      <c r="J120" s="53"/>
      <c r="K120" s="54"/>
      <c r="L120" s="53"/>
      <c r="M120" s="55"/>
      <c r="N120" s="77"/>
      <c r="O120" s="77"/>
      <c r="P120" s="77"/>
    </row>
    <row r="121" spans="3:16" x14ac:dyDescent="0.2">
      <c r="C121" s="74"/>
      <c r="D121" s="75"/>
      <c r="E121" s="76"/>
      <c r="F121" s="76"/>
      <c r="G121" s="62"/>
      <c r="H121" s="62"/>
      <c r="I121" s="62"/>
      <c r="J121" s="53"/>
      <c r="K121" s="54"/>
      <c r="L121" s="53"/>
      <c r="M121" s="55"/>
      <c r="N121" s="77"/>
      <c r="O121" s="77"/>
      <c r="P121" s="77"/>
    </row>
    <row r="122" spans="3:16" x14ac:dyDescent="0.2">
      <c r="C122" s="74"/>
      <c r="D122" s="75"/>
      <c r="E122" s="76"/>
      <c r="F122" s="76"/>
      <c r="G122" s="62"/>
      <c r="H122" s="62"/>
      <c r="I122" s="62"/>
      <c r="J122" s="53"/>
      <c r="K122" s="54"/>
      <c r="L122" s="53"/>
      <c r="M122" s="55"/>
      <c r="N122" s="77"/>
      <c r="O122" s="77"/>
      <c r="P122" s="77"/>
    </row>
    <row r="123" spans="3:16" x14ac:dyDescent="0.2">
      <c r="C123" s="74"/>
      <c r="D123" s="75"/>
      <c r="E123" s="76"/>
      <c r="F123" s="76"/>
      <c r="G123" s="62"/>
      <c r="H123" s="62"/>
      <c r="I123" s="62"/>
      <c r="J123" s="53"/>
      <c r="K123" s="54"/>
      <c r="L123" s="53"/>
      <c r="M123" s="55"/>
      <c r="N123" s="77"/>
      <c r="O123" s="77"/>
      <c r="P123" s="77"/>
    </row>
    <row r="124" spans="3:16" x14ac:dyDescent="0.2">
      <c r="C124" s="74"/>
      <c r="D124" s="75"/>
      <c r="E124" s="76"/>
      <c r="F124" s="76"/>
      <c r="G124" s="62"/>
      <c r="H124" s="62"/>
      <c r="I124" s="62"/>
      <c r="J124" s="53"/>
      <c r="K124" s="54"/>
      <c r="L124" s="53"/>
      <c r="M124" s="55"/>
      <c r="N124" s="77"/>
      <c r="O124" s="77"/>
      <c r="P124" s="77"/>
    </row>
    <row r="125" spans="3:16" x14ac:dyDescent="0.2">
      <c r="C125" s="74"/>
      <c r="D125" s="75"/>
      <c r="E125" s="76"/>
      <c r="F125" s="76"/>
      <c r="G125" s="62"/>
      <c r="H125" s="62"/>
      <c r="I125" s="62"/>
      <c r="J125" s="53"/>
      <c r="K125" s="54"/>
      <c r="L125" s="53"/>
      <c r="M125" s="55"/>
      <c r="N125" s="77"/>
      <c r="O125" s="77"/>
      <c r="P125" s="77"/>
    </row>
    <row r="126" spans="3:16" x14ac:dyDescent="0.2">
      <c r="C126" s="74"/>
      <c r="D126" s="75"/>
      <c r="E126" s="76"/>
      <c r="F126" s="76"/>
      <c r="G126" s="62"/>
      <c r="H126" s="62"/>
      <c r="I126" s="62"/>
      <c r="J126" s="53"/>
      <c r="K126" s="54"/>
      <c r="L126" s="53"/>
      <c r="M126" s="55"/>
      <c r="N126" s="77"/>
      <c r="O126" s="77"/>
      <c r="P126" s="77"/>
    </row>
    <row r="127" spans="3:16" x14ac:dyDescent="0.2">
      <c r="C127" s="74"/>
      <c r="D127" s="75"/>
      <c r="E127" s="76"/>
      <c r="F127" s="76"/>
      <c r="G127" s="62"/>
      <c r="H127" s="62"/>
      <c r="I127" s="62"/>
      <c r="J127" s="53"/>
      <c r="K127" s="54"/>
      <c r="L127" s="53"/>
      <c r="M127" s="55"/>
      <c r="N127" s="77"/>
      <c r="O127" s="77"/>
      <c r="P127" s="77"/>
    </row>
    <row r="128" spans="3:16" x14ac:dyDescent="0.2">
      <c r="C128" s="74"/>
      <c r="D128" s="75"/>
      <c r="E128" s="76"/>
      <c r="F128" s="76"/>
      <c r="G128" s="62"/>
      <c r="H128" s="62"/>
      <c r="I128" s="62"/>
      <c r="J128" s="53"/>
      <c r="K128" s="54"/>
      <c r="L128" s="53"/>
      <c r="M128" s="55"/>
      <c r="N128" s="77"/>
      <c r="O128" s="77"/>
      <c r="P128" s="77"/>
    </row>
    <row r="129" spans="3:16" x14ac:dyDescent="0.2">
      <c r="C129" s="74"/>
      <c r="D129" s="75"/>
      <c r="E129" s="76"/>
      <c r="F129" s="76"/>
      <c r="G129" s="62"/>
      <c r="H129" s="62"/>
      <c r="I129" s="62"/>
      <c r="J129" s="53"/>
      <c r="K129" s="54"/>
      <c r="L129" s="53"/>
      <c r="M129" s="55"/>
      <c r="N129" s="77"/>
      <c r="O129" s="77"/>
      <c r="P129" s="77"/>
    </row>
    <row r="130" spans="3:16" x14ac:dyDescent="0.2">
      <c r="C130" s="74"/>
      <c r="D130" s="75"/>
      <c r="E130" s="76"/>
      <c r="F130" s="76"/>
      <c r="G130" s="62"/>
      <c r="H130" s="62"/>
      <c r="I130" s="62"/>
      <c r="J130" s="53"/>
      <c r="K130" s="54"/>
      <c r="L130" s="53"/>
      <c r="M130" s="55"/>
      <c r="N130" s="77"/>
      <c r="O130" s="77"/>
      <c r="P130" s="77"/>
    </row>
    <row r="131" spans="3:16" x14ac:dyDescent="0.2">
      <c r="C131" s="74"/>
      <c r="D131" s="75"/>
      <c r="E131" s="76"/>
      <c r="F131" s="76"/>
      <c r="G131" s="62"/>
      <c r="H131" s="62"/>
      <c r="I131" s="62"/>
      <c r="J131" s="53"/>
      <c r="K131" s="54"/>
      <c r="L131" s="53"/>
      <c r="M131" s="55"/>
      <c r="N131" s="77"/>
      <c r="O131" s="77"/>
      <c r="P131" s="77"/>
    </row>
    <row r="132" spans="3:16" x14ac:dyDescent="0.2">
      <c r="C132" s="74"/>
      <c r="D132" s="75"/>
      <c r="E132" s="76"/>
      <c r="F132" s="76"/>
      <c r="G132" s="62"/>
      <c r="H132" s="62"/>
      <c r="I132" s="62"/>
      <c r="J132" s="53"/>
      <c r="K132" s="54"/>
      <c r="L132" s="53"/>
      <c r="M132" s="55"/>
      <c r="N132" s="77"/>
      <c r="O132" s="77"/>
      <c r="P132" s="77"/>
    </row>
    <row r="133" spans="3:16" x14ac:dyDescent="0.2">
      <c r="C133" s="74"/>
      <c r="D133" s="75"/>
      <c r="E133" s="76"/>
      <c r="F133" s="76"/>
      <c r="G133" s="62"/>
      <c r="H133" s="62"/>
      <c r="I133" s="62"/>
      <c r="J133" s="53"/>
      <c r="K133" s="54"/>
      <c r="L133" s="53"/>
      <c r="M133" s="55"/>
      <c r="N133" s="77"/>
      <c r="O133" s="77"/>
      <c r="P133" s="77"/>
    </row>
    <row r="134" spans="3:16" x14ac:dyDescent="0.2">
      <c r="C134" s="74"/>
      <c r="D134" s="75"/>
      <c r="E134" s="76"/>
      <c r="F134" s="76"/>
      <c r="G134" s="62"/>
      <c r="H134" s="62"/>
      <c r="I134" s="62"/>
      <c r="J134" s="53"/>
      <c r="K134" s="54"/>
      <c r="L134" s="53"/>
      <c r="M134" s="55"/>
      <c r="N134" s="77"/>
      <c r="O134" s="77"/>
      <c r="P134" s="77"/>
    </row>
    <row r="135" spans="3:16" x14ac:dyDescent="0.2">
      <c r="C135" s="74"/>
      <c r="D135" s="75"/>
      <c r="E135" s="76"/>
      <c r="F135" s="76"/>
      <c r="G135" s="62"/>
      <c r="H135" s="62"/>
      <c r="I135" s="62"/>
      <c r="J135" s="53"/>
      <c r="K135" s="54"/>
      <c r="L135" s="53"/>
      <c r="M135" s="55"/>
      <c r="N135" s="77"/>
      <c r="O135" s="77"/>
      <c r="P135" s="77"/>
    </row>
    <row r="136" spans="3:16" x14ac:dyDescent="0.2">
      <c r="C136" s="74"/>
      <c r="D136" s="75"/>
      <c r="E136" s="76"/>
      <c r="F136" s="76"/>
      <c r="G136" s="62"/>
      <c r="H136" s="62"/>
      <c r="I136" s="62"/>
      <c r="J136" s="53"/>
      <c r="K136" s="54"/>
      <c r="L136" s="53"/>
      <c r="M136" s="55"/>
      <c r="N136" s="77"/>
      <c r="O136" s="77"/>
      <c r="P136" s="77"/>
    </row>
    <row r="137" spans="3:16" x14ac:dyDescent="0.2">
      <c r="C137" s="74"/>
      <c r="D137" s="75"/>
      <c r="E137" s="76"/>
      <c r="F137" s="76"/>
      <c r="G137" s="62"/>
      <c r="H137" s="62"/>
      <c r="I137" s="62"/>
      <c r="J137" s="53"/>
      <c r="K137" s="54"/>
      <c r="L137" s="53"/>
      <c r="M137" s="55"/>
      <c r="N137" s="77"/>
      <c r="O137" s="77"/>
      <c r="P137" s="77"/>
    </row>
    <row r="138" spans="3:16" x14ac:dyDescent="0.2">
      <c r="C138" s="74"/>
      <c r="D138" s="75"/>
      <c r="E138" s="76"/>
      <c r="F138" s="76"/>
      <c r="G138" s="62"/>
      <c r="H138" s="62"/>
      <c r="I138" s="62"/>
      <c r="J138" s="53"/>
      <c r="K138" s="54"/>
      <c r="L138" s="53"/>
      <c r="M138" s="55"/>
      <c r="N138" s="77"/>
      <c r="O138" s="77"/>
      <c r="P138" s="77"/>
    </row>
    <row r="139" spans="3:16" x14ac:dyDescent="0.2">
      <c r="C139" s="74"/>
      <c r="D139" s="75"/>
      <c r="E139" s="76"/>
      <c r="F139" s="76"/>
      <c r="G139" s="62"/>
      <c r="H139" s="62"/>
      <c r="I139" s="62"/>
      <c r="J139" s="53"/>
      <c r="K139" s="54"/>
      <c r="L139" s="53"/>
      <c r="M139" s="55"/>
      <c r="N139" s="77"/>
      <c r="O139" s="77"/>
      <c r="P139" s="77"/>
    </row>
    <row r="140" spans="3:16" x14ac:dyDescent="0.2">
      <c r="C140" s="74"/>
      <c r="D140" s="75"/>
      <c r="E140" s="76"/>
      <c r="F140" s="76"/>
      <c r="G140" s="62"/>
      <c r="H140" s="62"/>
      <c r="I140" s="62"/>
      <c r="J140" s="53"/>
      <c r="K140" s="54"/>
      <c r="L140" s="53"/>
      <c r="M140" s="55"/>
      <c r="N140" s="77"/>
      <c r="O140" s="77"/>
      <c r="P140" s="77"/>
    </row>
    <row r="141" spans="3:16" x14ac:dyDescent="0.2">
      <c r="C141" s="74"/>
      <c r="D141" s="75"/>
      <c r="E141" s="76"/>
      <c r="F141" s="76"/>
      <c r="G141" s="62"/>
      <c r="H141" s="62"/>
      <c r="I141" s="62"/>
      <c r="J141" s="53"/>
      <c r="K141" s="54"/>
      <c r="L141" s="53"/>
      <c r="M141" s="55"/>
      <c r="N141" s="77"/>
      <c r="O141" s="77"/>
      <c r="P141" s="77"/>
    </row>
    <row r="142" spans="3:16" x14ac:dyDescent="0.2">
      <c r="C142" s="74"/>
      <c r="D142" s="75"/>
      <c r="E142" s="76"/>
      <c r="F142" s="76"/>
      <c r="G142" s="62"/>
      <c r="H142" s="62"/>
      <c r="I142" s="62"/>
      <c r="J142" s="53"/>
      <c r="K142" s="54"/>
      <c r="L142" s="53"/>
      <c r="M142" s="55"/>
      <c r="N142" s="77"/>
      <c r="O142" s="77"/>
      <c r="P142" s="77"/>
    </row>
    <row r="143" spans="3:16" x14ac:dyDescent="0.2">
      <c r="C143" s="74"/>
      <c r="D143" s="75"/>
      <c r="E143" s="76"/>
      <c r="F143" s="76"/>
      <c r="G143" s="62"/>
      <c r="H143" s="62"/>
      <c r="I143" s="62"/>
      <c r="J143" s="53"/>
      <c r="K143" s="54"/>
      <c r="L143" s="53"/>
      <c r="M143" s="55"/>
      <c r="N143" s="77"/>
      <c r="O143" s="77"/>
      <c r="P143" s="77"/>
    </row>
    <row r="144" spans="3:16" x14ac:dyDescent="0.2">
      <c r="C144" s="74"/>
      <c r="D144" s="75"/>
      <c r="E144" s="76"/>
      <c r="F144" s="76"/>
      <c r="G144" s="62"/>
      <c r="H144" s="62"/>
      <c r="I144" s="62"/>
      <c r="J144" s="53"/>
      <c r="K144" s="54"/>
      <c r="L144" s="53"/>
      <c r="M144" s="55"/>
      <c r="N144" s="77"/>
      <c r="O144" s="77"/>
      <c r="P144" s="77"/>
    </row>
    <row r="145" spans="3:16" x14ac:dyDescent="0.2">
      <c r="C145" s="74"/>
      <c r="D145" s="75"/>
      <c r="E145" s="76"/>
      <c r="F145" s="76"/>
      <c r="G145" s="62"/>
      <c r="H145" s="62"/>
      <c r="I145" s="62"/>
      <c r="J145" s="53"/>
      <c r="K145" s="54"/>
      <c r="L145" s="53"/>
      <c r="M145" s="55"/>
      <c r="N145" s="77"/>
      <c r="O145" s="77"/>
      <c r="P145" s="77"/>
    </row>
    <row r="146" spans="3:16" x14ac:dyDescent="0.2">
      <c r="C146" s="74"/>
      <c r="D146" s="75"/>
      <c r="E146" s="76"/>
      <c r="F146" s="76"/>
      <c r="G146" s="62"/>
      <c r="H146" s="62"/>
      <c r="I146" s="62"/>
      <c r="J146" s="53"/>
      <c r="K146" s="54"/>
      <c r="L146" s="53"/>
      <c r="M146" s="55"/>
      <c r="N146" s="77"/>
      <c r="O146" s="77"/>
      <c r="P146" s="77"/>
    </row>
    <row r="147" spans="3:16" x14ac:dyDescent="0.2">
      <c r="C147" s="74"/>
      <c r="D147" s="75"/>
      <c r="E147" s="76"/>
      <c r="F147" s="76"/>
      <c r="G147" s="62"/>
      <c r="H147" s="62"/>
      <c r="I147" s="62"/>
      <c r="J147" s="53"/>
      <c r="K147" s="54"/>
      <c r="L147" s="53"/>
      <c r="M147" s="55"/>
      <c r="N147" s="77"/>
      <c r="O147" s="77"/>
      <c r="P147" s="77"/>
    </row>
    <row r="148" spans="3:16" x14ac:dyDescent="0.2">
      <c r="C148" s="74"/>
      <c r="D148" s="75"/>
      <c r="E148" s="76"/>
      <c r="F148" s="76"/>
      <c r="G148" s="62"/>
      <c r="H148" s="62"/>
      <c r="I148" s="62"/>
      <c r="J148" s="53"/>
      <c r="K148" s="54"/>
      <c r="L148" s="53"/>
      <c r="M148" s="55"/>
      <c r="N148" s="77"/>
      <c r="O148" s="77"/>
      <c r="P148" s="77"/>
    </row>
    <row r="149" spans="3:16" x14ac:dyDescent="0.2">
      <c r="C149" s="74"/>
      <c r="D149" s="75"/>
      <c r="E149" s="76"/>
      <c r="F149" s="76"/>
      <c r="G149" s="62"/>
      <c r="H149" s="62"/>
      <c r="I149" s="62"/>
      <c r="J149" s="53"/>
      <c r="K149" s="54"/>
      <c r="L149" s="53"/>
      <c r="M149" s="55"/>
      <c r="N149" s="77"/>
      <c r="O149" s="77"/>
      <c r="P149" s="77"/>
    </row>
    <row r="150" spans="3:16" x14ac:dyDescent="0.2">
      <c r="C150" s="74"/>
      <c r="D150" s="75"/>
      <c r="E150" s="76"/>
      <c r="F150" s="76"/>
      <c r="G150" s="62"/>
      <c r="H150" s="62"/>
      <c r="I150" s="62"/>
      <c r="J150" s="53"/>
      <c r="K150" s="54"/>
      <c r="L150" s="53"/>
      <c r="M150" s="55"/>
      <c r="N150" s="77"/>
      <c r="O150" s="77"/>
      <c r="P150" s="77"/>
    </row>
    <row r="151" spans="3:16" x14ac:dyDescent="0.2">
      <c r="C151" s="74"/>
      <c r="D151" s="75"/>
      <c r="E151" s="76"/>
      <c r="F151" s="76"/>
      <c r="G151" s="62"/>
      <c r="H151" s="62"/>
      <c r="I151" s="62"/>
      <c r="J151" s="53"/>
      <c r="K151" s="54"/>
      <c r="L151" s="53"/>
      <c r="M151" s="55"/>
      <c r="N151" s="77"/>
      <c r="O151" s="77"/>
      <c r="P151" s="77"/>
    </row>
    <row r="152" spans="3:16" x14ac:dyDescent="0.2">
      <c r="C152" s="74"/>
      <c r="D152" s="75"/>
      <c r="E152" s="76"/>
      <c r="F152" s="76"/>
      <c r="G152" s="62"/>
      <c r="H152" s="62"/>
      <c r="I152" s="62"/>
      <c r="J152" s="53"/>
      <c r="K152" s="54"/>
      <c r="L152" s="53"/>
      <c r="M152" s="55"/>
      <c r="N152" s="77"/>
      <c r="O152" s="77"/>
      <c r="P152" s="77"/>
    </row>
    <row r="153" spans="3:16" x14ac:dyDescent="0.2">
      <c r="C153" s="74"/>
      <c r="D153" s="75"/>
      <c r="E153" s="76"/>
      <c r="F153" s="76"/>
      <c r="G153" s="62"/>
      <c r="H153" s="62"/>
      <c r="I153" s="62"/>
      <c r="J153" s="53"/>
      <c r="K153" s="54"/>
      <c r="L153" s="53"/>
      <c r="M153" s="55"/>
      <c r="N153" s="77"/>
      <c r="O153" s="77"/>
      <c r="P153" s="77"/>
    </row>
    <row r="154" spans="3:16" x14ac:dyDescent="0.2">
      <c r="C154" s="74"/>
      <c r="D154" s="75"/>
      <c r="E154" s="76"/>
      <c r="F154" s="76"/>
      <c r="G154" s="62"/>
      <c r="H154" s="62"/>
      <c r="I154" s="62"/>
      <c r="J154" s="53"/>
      <c r="K154" s="54"/>
      <c r="L154" s="53"/>
      <c r="M154" s="55"/>
      <c r="N154" s="77"/>
      <c r="O154" s="77"/>
      <c r="P154" s="77"/>
    </row>
    <row r="155" spans="3:16" x14ac:dyDescent="0.2">
      <c r="C155" s="74"/>
      <c r="D155" s="75"/>
      <c r="E155" s="76"/>
      <c r="F155" s="76"/>
      <c r="G155" s="62"/>
      <c r="H155" s="62"/>
      <c r="I155" s="62"/>
      <c r="J155" s="53"/>
      <c r="K155" s="54"/>
      <c r="L155" s="53"/>
      <c r="M155" s="55"/>
      <c r="N155" s="77"/>
      <c r="O155" s="77"/>
      <c r="P155" s="77"/>
    </row>
    <row r="156" spans="3:16" x14ac:dyDescent="0.2">
      <c r="C156" s="74"/>
      <c r="D156" s="75"/>
      <c r="E156" s="76"/>
      <c r="F156" s="76"/>
      <c r="G156" s="62"/>
      <c r="H156" s="62"/>
      <c r="I156" s="62"/>
      <c r="J156" s="53"/>
      <c r="K156" s="54"/>
      <c r="L156" s="53"/>
      <c r="M156" s="55"/>
      <c r="N156" s="77"/>
      <c r="O156" s="77"/>
      <c r="P156" s="77"/>
    </row>
    <row r="157" spans="3:16" x14ac:dyDescent="0.2">
      <c r="C157" s="74"/>
      <c r="D157" s="75"/>
      <c r="E157" s="76"/>
      <c r="F157" s="76"/>
      <c r="G157" s="62"/>
      <c r="H157" s="62"/>
      <c r="I157" s="62"/>
      <c r="J157" s="53"/>
      <c r="K157" s="54"/>
      <c r="L157" s="53"/>
      <c r="M157" s="55"/>
      <c r="N157" s="77"/>
      <c r="O157" s="77"/>
      <c r="P157" s="77"/>
    </row>
    <row r="158" spans="3:16" x14ac:dyDescent="0.2">
      <c r="C158" s="74"/>
      <c r="D158" s="75"/>
      <c r="E158" s="76"/>
      <c r="F158" s="76"/>
      <c r="G158" s="62"/>
      <c r="H158" s="62"/>
      <c r="I158" s="62"/>
      <c r="J158" s="53"/>
      <c r="K158" s="54"/>
      <c r="L158" s="53"/>
      <c r="M158" s="55"/>
      <c r="N158" s="77"/>
      <c r="O158" s="77"/>
      <c r="P158" s="77"/>
    </row>
    <row r="159" spans="3:16" x14ac:dyDescent="0.2">
      <c r="C159" s="74"/>
      <c r="D159" s="75"/>
      <c r="E159" s="76"/>
      <c r="F159" s="76"/>
      <c r="G159" s="62"/>
      <c r="H159" s="62"/>
      <c r="I159" s="62"/>
      <c r="J159" s="53"/>
      <c r="K159" s="54"/>
      <c r="L159" s="53"/>
      <c r="M159" s="55"/>
      <c r="N159" s="77"/>
      <c r="O159" s="77"/>
      <c r="P159" s="77"/>
    </row>
    <row r="160" spans="3:16" x14ac:dyDescent="0.2">
      <c r="C160" s="74"/>
      <c r="D160" s="75"/>
      <c r="E160" s="76"/>
      <c r="F160" s="76"/>
      <c r="G160" s="62"/>
      <c r="H160" s="62"/>
      <c r="I160" s="62"/>
      <c r="J160" s="53"/>
      <c r="K160" s="54"/>
      <c r="L160" s="53"/>
      <c r="M160" s="55"/>
      <c r="N160" s="77"/>
      <c r="O160" s="77"/>
      <c r="P160" s="77"/>
    </row>
    <row r="161" spans="3:16" x14ac:dyDescent="0.2">
      <c r="C161" s="74"/>
      <c r="D161" s="75"/>
      <c r="E161" s="76"/>
      <c r="F161" s="76"/>
      <c r="G161" s="62"/>
      <c r="H161" s="62"/>
      <c r="I161" s="62"/>
      <c r="J161" s="53"/>
      <c r="K161" s="54"/>
      <c r="L161" s="53"/>
      <c r="M161" s="55"/>
      <c r="N161" s="77"/>
      <c r="O161" s="77"/>
      <c r="P161" s="77"/>
    </row>
    <row r="162" spans="3:16" x14ac:dyDescent="0.2">
      <c r="C162" s="74"/>
      <c r="D162" s="75"/>
      <c r="E162" s="76"/>
      <c r="F162" s="76"/>
      <c r="G162" s="62"/>
      <c r="H162" s="62"/>
      <c r="I162" s="62"/>
      <c r="J162" s="53"/>
      <c r="K162" s="54"/>
      <c r="L162" s="53"/>
      <c r="M162" s="55"/>
      <c r="N162" s="77"/>
      <c r="O162" s="77"/>
      <c r="P162" s="77"/>
    </row>
    <row r="163" spans="3:16" x14ac:dyDescent="0.2">
      <c r="C163" s="74"/>
      <c r="D163" s="75"/>
      <c r="E163" s="76"/>
      <c r="F163" s="76"/>
      <c r="G163" s="62"/>
      <c r="H163" s="62"/>
      <c r="I163" s="62"/>
      <c r="J163" s="53"/>
      <c r="K163" s="54"/>
      <c r="L163" s="53"/>
      <c r="M163" s="55"/>
      <c r="N163" s="77"/>
      <c r="O163" s="77"/>
      <c r="P163" s="77"/>
    </row>
    <row r="164" spans="3:16" x14ac:dyDescent="0.2">
      <c r="C164" s="74"/>
      <c r="D164" s="75"/>
      <c r="E164" s="76"/>
      <c r="F164" s="76"/>
      <c r="G164" s="62"/>
      <c r="H164" s="62"/>
      <c r="I164" s="62"/>
      <c r="J164" s="53"/>
      <c r="K164" s="54"/>
      <c r="L164" s="53"/>
      <c r="M164" s="55"/>
      <c r="N164" s="77"/>
      <c r="O164" s="77"/>
      <c r="P164" s="77"/>
    </row>
    <row r="165" spans="3:16" x14ac:dyDescent="0.2">
      <c r="C165" s="74"/>
      <c r="D165" s="75"/>
      <c r="E165" s="76"/>
      <c r="F165" s="76"/>
      <c r="G165" s="62"/>
      <c r="H165" s="62"/>
      <c r="I165" s="62"/>
      <c r="J165" s="53"/>
      <c r="K165" s="54"/>
      <c r="L165" s="53"/>
      <c r="M165" s="55"/>
      <c r="N165" s="77"/>
      <c r="O165" s="77"/>
      <c r="P165" s="77"/>
    </row>
    <row r="166" spans="3:16" x14ac:dyDescent="0.2">
      <c r="C166" s="74"/>
      <c r="D166" s="75"/>
      <c r="E166" s="76"/>
      <c r="F166" s="76"/>
      <c r="G166" s="62"/>
      <c r="H166" s="62"/>
      <c r="I166" s="62"/>
      <c r="J166" s="53"/>
      <c r="K166" s="54"/>
      <c r="L166" s="53"/>
      <c r="M166" s="55"/>
      <c r="N166" s="77"/>
      <c r="O166" s="77"/>
      <c r="P166" s="77"/>
    </row>
    <row r="167" spans="3:16" x14ac:dyDescent="0.2">
      <c r="C167" s="74"/>
      <c r="D167" s="75"/>
      <c r="E167" s="76"/>
      <c r="F167" s="76"/>
      <c r="G167" s="62"/>
      <c r="H167" s="62"/>
      <c r="I167" s="62"/>
      <c r="J167" s="53"/>
      <c r="K167" s="54"/>
      <c r="L167" s="53"/>
      <c r="M167" s="55"/>
      <c r="N167" s="77"/>
      <c r="O167" s="77"/>
      <c r="P167" s="77"/>
    </row>
    <row r="168" spans="3:16" x14ac:dyDescent="0.2">
      <c r="C168" s="74"/>
      <c r="D168" s="75"/>
      <c r="E168" s="76"/>
      <c r="F168" s="76"/>
      <c r="G168" s="62"/>
      <c r="H168" s="62"/>
      <c r="I168" s="62"/>
      <c r="J168" s="53"/>
      <c r="K168" s="54"/>
      <c r="L168" s="53"/>
      <c r="M168" s="55"/>
      <c r="N168" s="77"/>
      <c r="O168" s="77"/>
      <c r="P168" s="77"/>
    </row>
    <row r="169" spans="3:16" x14ac:dyDescent="0.2">
      <c r="C169" s="74"/>
      <c r="D169" s="75"/>
      <c r="E169" s="76"/>
      <c r="F169" s="76"/>
      <c r="G169" s="62"/>
      <c r="H169" s="62"/>
      <c r="I169" s="62"/>
      <c r="J169" s="53"/>
      <c r="K169" s="54"/>
      <c r="L169" s="53"/>
      <c r="M169" s="55"/>
      <c r="N169" s="77"/>
      <c r="O169" s="77"/>
      <c r="P169" s="77"/>
    </row>
    <row r="170" spans="3:16" x14ac:dyDescent="0.2">
      <c r="C170" s="74"/>
      <c r="D170" s="75"/>
      <c r="E170" s="76"/>
      <c r="F170" s="76"/>
      <c r="G170" s="62"/>
      <c r="H170" s="62"/>
      <c r="I170" s="62"/>
      <c r="J170" s="53"/>
      <c r="K170" s="54"/>
      <c r="L170" s="53"/>
      <c r="M170" s="55"/>
      <c r="N170" s="77"/>
      <c r="O170" s="77"/>
      <c r="P170" s="77"/>
    </row>
    <row r="171" spans="3:16" x14ac:dyDescent="0.2">
      <c r="C171" s="74"/>
      <c r="D171" s="75"/>
      <c r="E171" s="76"/>
      <c r="F171" s="76"/>
      <c r="G171" s="62"/>
      <c r="H171" s="62"/>
      <c r="I171" s="62"/>
      <c r="J171" s="53"/>
      <c r="K171" s="54"/>
      <c r="L171" s="53"/>
      <c r="M171" s="55"/>
      <c r="N171" s="77"/>
      <c r="O171" s="77"/>
      <c r="P171" s="77"/>
    </row>
    <row r="172" spans="3:16" x14ac:dyDescent="0.2">
      <c r="C172" s="74"/>
      <c r="D172" s="75"/>
      <c r="E172" s="76"/>
      <c r="F172" s="76"/>
      <c r="G172" s="62"/>
      <c r="H172" s="62"/>
      <c r="I172" s="62"/>
      <c r="J172" s="53"/>
      <c r="K172" s="54"/>
      <c r="L172" s="53"/>
      <c r="M172" s="55"/>
      <c r="N172" s="77"/>
      <c r="O172" s="77"/>
      <c r="P172" s="77"/>
    </row>
    <row r="173" spans="3:16" x14ac:dyDescent="0.2">
      <c r="C173" s="74"/>
      <c r="D173" s="75"/>
      <c r="E173" s="76"/>
      <c r="F173" s="76"/>
      <c r="G173" s="62"/>
      <c r="H173" s="62"/>
      <c r="I173" s="62"/>
      <c r="J173" s="53"/>
      <c r="K173" s="54"/>
      <c r="L173" s="53"/>
      <c r="M173" s="55"/>
      <c r="N173" s="77"/>
      <c r="O173" s="77"/>
      <c r="P173" s="77"/>
    </row>
    <row r="174" spans="3:16" x14ac:dyDescent="0.2">
      <c r="C174" s="74"/>
      <c r="D174" s="75"/>
      <c r="E174" s="76"/>
      <c r="F174" s="76"/>
      <c r="G174" s="62"/>
      <c r="H174" s="62"/>
      <c r="I174" s="62"/>
      <c r="J174" s="53"/>
      <c r="K174" s="54"/>
      <c r="L174" s="53"/>
      <c r="M174" s="55"/>
      <c r="N174" s="77"/>
      <c r="O174" s="77"/>
      <c r="P174" s="77"/>
    </row>
    <row r="175" spans="3:16" x14ac:dyDescent="0.2">
      <c r="C175" s="74"/>
      <c r="D175" s="75"/>
      <c r="E175" s="76"/>
      <c r="F175" s="76"/>
      <c r="G175" s="62"/>
      <c r="H175" s="62"/>
      <c r="I175" s="62"/>
      <c r="J175" s="53"/>
      <c r="K175" s="54"/>
      <c r="L175" s="53"/>
      <c r="M175" s="55"/>
      <c r="N175" s="77"/>
      <c r="O175" s="77"/>
      <c r="P175" s="77"/>
    </row>
    <row r="176" spans="3:16" x14ac:dyDescent="0.2">
      <c r="C176" s="74"/>
      <c r="D176" s="75"/>
      <c r="E176" s="76"/>
      <c r="F176" s="76"/>
      <c r="G176" s="62"/>
      <c r="H176" s="62"/>
      <c r="I176" s="62"/>
      <c r="J176" s="53"/>
      <c r="K176" s="54"/>
      <c r="L176" s="53"/>
      <c r="M176" s="55"/>
      <c r="N176" s="77"/>
      <c r="O176" s="77"/>
      <c r="P176" s="77"/>
    </row>
    <row r="177" spans="3:16" x14ac:dyDescent="0.2">
      <c r="C177" s="74"/>
      <c r="D177" s="75"/>
      <c r="E177" s="76"/>
      <c r="F177" s="76"/>
      <c r="G177" s="62"/>
      <c r="H177" s="62"/>
      <c r="I177" s="62"/>
      <c r="J177" s="53"/>
      <c r="K177" s="54"/>
      <c r="L177" s="53"/>
      <c r="M177" s="55"/>
      <c r="N177" s="77"/>
      <c r="O177" s="77"/>
      <c r="P177" s="77"/>
    </row>
    <row r="178" spans="3:16" x14ac:dyDescent="0.2">
      <c r="C178" s="74"/>
      <c r="D178" s="75"/>
      <c r="E178" s="76"/>
      <c r="F178" s="76"/>
      <c r="G178" s="62"/>
      <c r="H178" s="62"/>
      <c r="I178" s="62"/>
      <c r="J178" s="53"/>
      <c r="K178" s="54"/>
      <c r="L178" s="53"/>
      <c r="M178" s="55"/>
      <c r="N178" s="77"/>
      <c r="O178" s="77"/>
      <c r="P178" s="77"/>
    </row>
    <row r="179" spans="3:16" x14ac:dyDescent="0.2">
      <c r="C179" s="74"/>
      <c r="D179" s="75"/>
      <c r="E179" s="76"/>
      <c r="F179" s="76"/>
      <c r="G179" s="62"/>
      <c r="H179" s="62"/>
      <c r="I179" s="62"/>
      <c r="J179" s="53"/>
      <c r="K179" s="54"/>
      <c r="L179" s="53"/>
      <c r="M179" s="55"/>
      <c r="N179" s="77"/>
      <c r="O179" s="77"/>
      <c r="P179" s="77"/>
    </row>
    <row r="180" spans="3:16" x14ac:dyDescent="0.2">
      <c r="C180" s="74"/>
      <c r="D180" s="75"/>
      <c r="E180" s="76"/>
      <c r="F180" s="76"/>
      <c r="G180" s="62"/>
      <c r="H180" s="62"/>
      <c r="I180" s="62"/>
      <c r="J180" s="53"/>
      <c r="K180" s="54"/>
      <c r="L180" s="53"/>
      <c r="M180" s="55"/>
      <c r="N180" s="77"/>
      <c r="O180" s="77"/>
      <c r="P180" s="77"/>
    </row>
    <row r="181" spans="3:16" x14ac:dyDescent="0.2">
      <c r="C181" s="74"/>
      <c r="D181" s="75"/>
      <c r="E181" s="76"/>
      <c r="F181" s="76"/>
      <c r="G181" s="62"/>
      <c r="H181" s="62"/>
      <c r="I181" s="62"/>
      <c r="J181" s="53"/>
      <c r="K181" s="54"/>
      <c r="L181" s="53"/>
      <c r="M181" s="55"/>
      <c r="N181" s="77"/>
      <c r="O181" s="77"/>
      <c r="P181" s="77"/>
    </row>
    <row r="182" spans="3:16" x14ac:dyDescent="0.2">
      <c r="C182" s="74"/>
      <c r="D182" s="75"/>
      <c r="E182" s="76"/>
      <c r="F182" s="76"/>
      <c r="G182" s="62"/>
      <c r="H182" s="62"/>
      <c r="I182" s="62"/>
      <c r="J182" s="53"/>
      <c r="K182" s="54"/>
      <c r="L182" s="53"/>
      <c r="M182" s="55"/>
      <c r="N182" s="77"/>
      <c r="O182" s="77"/>
      <c r="P182" s="77"/>
    </row>
    <row r="183" spans="3:16" x14ac:dyDescent="0.2">
      <c r="C183" s="74"/>
      <c r="D183" s="75"/>
      <c r="E183" s="76"/>
      <c r="F183" s="76"/>
      <c r="G183" s="62"/>
      <c r="H183" s="62"/>
      <c r="I183" s="62"/>
      <c r="J183" s="53"/>
      <c r="K183" s="54"/>
      <c r="L183" s="53"/>
      <c r="M183" s="55"/>
      <c r="N183" s="77"/>
      <c r="O183" s="77"/>
      <c r="P183" s="77"/>
    </row>
    <row r="184" spans="3:16" x14ac:dyDescent="0.2">
      <c r="C184" s="74"/>
      <c r="D184" s="75"/>
      <c r="E184" s="76"/>
      <c r="F184" s="76"/>
      <c r="G184" s="62"/>
      <c r="H184" s="62"/>
      <c r="I184" s="62"/>
      <c r="J184" s="53"/>
      <c r="K184" s="54"/>
      <c r="L184" s="53"/>
      <c r="M184" s="55"/>
      <c r="N184" s="77"/>
      <c r="O184" s="77"/>
      <c r="P184" s="77"/>
    </row>
    <row r="185" spans="3:16" x14ac:dyDescent="0.2">
      <c r="C185" s="74"/>
      <c r="D185" s="75"/>
      <c r="E185" s="76"/>
      <c r="F185" s="76"/>
      <c r="G185" s="62"/>
      <c r="H185" s="62"/>
      <c r="I185" s="62"/>
      <c r="J185" s="53"/>
      <c r="K185" s="54"/>
      <c r="L185" s="53"/>
      <c r="M185" s="55"/>
      <c r="N185" s="77"/>
      <c r="O185" s="77"/>
      <c r="P185" s="77"/>
    </row>
    <row r="186" spans="3:16" x14ac:dyDescent="0.2">
      <c r="C186" s="74"/>
      <c r="D186" s="75"/>
      <c r="E186" s="76"/>
      <c r="F186" s="76"/>
      <c r="G186" s="62"/>
      <c r="H186" s="62"/>
      <c r="I186" s="62"/>
      <c r="J186" s="53"/>
      <c r="K186" s="54"/>
      <c r="L186" s="53"/>
      <c r="M186" s="55"/>
      <c r="N186" s="77"/>
      <c r="O186" s="77"/>
      <c r="P186" s="77"/>
    </row>
    <row r="187" spans="3:16" x14ac:dyDescent="0.2">
      <c r="C187" s="74"/>
      <c r="D187" s="75"/>
      <c r="E187" s="76"/>
      <c r="F187" s="76"/>
      <c r="G187" s="62"/>
      <c r="H187" s="62"/>
      <c r="I187" s="62"/>
      <c r="J187" s="53"/>
      <c r="K187" s="54"/>
      <c r="L187" s="53"/>
      <c r="M187" s="55"/>
      <c r="N187" s="77"/>
      <c r="O187" s="77"/>
      <c r="P187" s="77"/>
    </row>
    <row r="188" spans="3:16" x14ac:dyDescent="0.2">
      <c r="C188" s="74"/>
      <c r="D188" s="75"/>
      <c r="E188" s="76"/>
      <c r="F188" s="76"/>
      <c r="G188" s="62"/>
      <c r="H188" s="62"/>
      <c r="I188" s="62"/>
      <c r="J188" s="53"/>
      <c r="K188" s="54"/>
      <c r="L188" s="53"/>
      <c r="M188" s="55"/>
      <c r="N188" s="77"/>
      <c r="O188" s="77"/>
      <c r="P188" s="77"/>
    </row>
    <row r="189" spans="3:16" x14ac:dyDescent="0.2">
      <c r="C189" s="74"/>
      <c r="D189" s="75"/>
      <c r="E189" s="76"/>
      <c r="F189" s="76"/>
      <c r="G189" s="62"/>
      <c r="H189" s="62"/>
      <c r="I189" s="62"/>
      <c r="J189" s="53"/>
      <c r="K189" s="54"/>
      <c r="L189" s="53"/>
      <c r="M189" s="55"/>
      <c r="N189" s="77"/>
      <c r="O189" s="77"/>
      <c r="P189" s="77"/>
    </row>
    <row r="190" spans="3:16" x14ac:dyDescent="0.2">
      <c r="C190" s="74"/>
      <c r="D190" s="75"/>
      <c r="E190" s="76"/>
      <c r="F190" s="76"/>
      <c r="G190" s="62"/>
      <c r="H190" s="62"/>
      <c r="I190" s="62"/>
      <c r="J190" s="53"/>
      <c r="K190" s="54"/>
      <c r="L190" s="53"/>
      <c r="M190" s="55"/>
      <c r="N190" s="77"/>
      <c r="O190" s="77"/>
      <c r="P190" s="77"/>
    </row>
    <row r="191" spans="3:16" x14ac:dyDescent="0.2">
      <c r="C191" s="74"/>
      <c r="D191" s="75"/>
      <c r="E191" s="76"/>
      <c r="F191" s="76"/>
      <c r="G191" s="62"/>
      <c r="H191" s="62"/>
      <c r="I191" s="62"/>
      <c r="J191" s="53"/>
      <c r="K191" s="54"/>
      <c r="L191" s="53"/>
      <c r="M191" s="55"/>
      <c r="N191" s="77"/>
      <c r="O191" s="77"/>
      <c r="P191" s="77"/>
    </row>
    <row r="192" spans="3:16" x14ac:dyDescent="0.2">
      <c r="C192" s="74"/>
      <c r="D192" s="75"/>
      <c r="E192" s="76"/>
      <c r="F192" s="76"/>
      <c r="G192" s="62"/>
      <c r="H192" s="62"/>
      <c r="I192" s="62"/>
      <c r="J192" s="53"/>
      <c r="K192" s="54"/>
      <c r="L192" s="53"/>
      <c r="M192" s="55"/>
      <c r="N192" s="77"/>
      <c r="O192" s="77"/>
      <c r="P192" s="77"/>
    </row>
    <row r="193" spans="3:16" x14ac:dyDescent="0.2">
      <c r="C193" s="74"/>
      <c r="D193" s="75"/>
      <c r="E193" s="76"/>
      <c r="F193" s="76"/>
      <c r="G193" s="62"/>
      <c r="H193" s="62"/>
      <c r="I193" s="62"/>
      <c r="J193" s="53"/>
      <c r="K193" s="54"/>
      <c r="L193" s="53"/>
      <c r="M193" s="55"/>
      <c r="N193" s="77"/>
      <c r="O193" s="77"/>
      <c r="P193" s="77"/>
    </row>
    <row r="194" spans="3:16" x14ac:dyDescent="0.2">
      <c r="C194" s="74"/>
      <c r="D194" s="75"/>
      <c r="E194" s="76"/>
      <c r="F194" s="76"/>
      <c r="G194" s="62"/>
      <c r="H194" s="62"/>
      <c r="I194" s="62"/>
      <c r="J194" s="53"/>
      <c r="K194" s="54"/>
      <c r="L194" s="53"/>
      <c r="M194" s="55"/>
      <c r="N194" s="77"/>
      <c r="O194" s="77"/>
      <c r="P194" s="77"/>
    </row>
    <row r="195" spans="3:16" x14ac:dyDescent="0.2">
      <c r="C195" s="74"/>
      <c r="D195" s="75"/>
      <c r="E195" s="76"/>
      <c r="F195" s="76"/>
      <c r="G195" s="62"/>
      <c r="H195" s="62"/>
      <c r="I195" s="62"/>
      <c r="J195" s="53"/>
      <c r="K195" s="54"/>
      <c r="L195" s="53"/>
      <c r="M195" s="55"/>
      <c r="N195" s="77"/>
      <c r="O195" s="77"/>
      <c r="P195" s="77"/>
    </row>
    <row r="196" spans="3:16" x14ac:dyDescent="0.2">
      <c r="C196" s="74"/>
      <c r="D196" s="75"/>
      <c r="E196" s="76"/>
      <c r="F196" s="76"/>
      <c r="G196" s="62"/>
      <c r="H196" s="62"/>
      <c r="I196" s="62"/>
      <c r="J196" s="53"/>
      <c r="K196" s="54"/>
      <c r="L196" s="53"/>
      <c r="M196" s="55"/>
      <c r="N196" s="77"/>
      <c r="O196" s="77"/>
      <c r="P196" s="77"/>
    </row>
    <row r="197" spans="3:16" x14ac:dyDescent="0.2">
      <c r="C197" s="74"/>
      <c r="D197" s="75"/>
      <c r="E197" s="76"/>
      <c r="F197" s="76"/>
      <c r="G197" s="62"/>
      <c r="H197" s="62"/>
      <c r="I197" s="62"/>
      <c r="J197" s="53"/>
      <c r="K197" s="54"/>
      <c r="L197" s="53"/>
      <c r="M197" s="55"/>
      <c r="N197" s="77"/>
      <c r="O197" s="77"/>
      <c r="P197" s="77"/>
    </row>
    <row r="198" spans="3:16" x14ac:dyDescent="0.2">
      <c r="C198" s="74"/>
      <c r="D198" s="75"/>
      <c r="E198" s="76"/>
      <c r="F198" s="76"/>
      <c r="G198" s="62"/>
      <c r="H198" s="62"/>
      <c r="I198" s="62"/>
      <c r="J198" s="53"/>
      <c r="K198" s="54"/>
      <c r="L198" s="53"/>
      <c r="M198" s="55"/>
      <c r="N198" s="77"/>
      <c r="O198" s="77"/>
      <c r="P198" s="77"/>
    </row>
    <row r="199" spans="3:16" x14ac:dyDescent="0.2">
      <c r="C199" s="74"/>
      <c r="D199" s="75"/>
      <c r="E199" s="76"/>
      <c r="F199" s="76"/>
      <c r="G199" s="62"/>
      <c r="H199" s="62"/>
      <c r="I199" s="62"/>
      <c r="J199" s="53"/>
      <c r="K199" s="54"/>
      <c r="L199" s="53"/>
      <c r="M199" s="55"/>
      <c r="N199" s="77"/>
      <c r="O199" s="77"/>
      <c r="P199" s="77"/>
    </row>
    <row r="200" spans="3:16" x14ac:dyDescent="0.2">
      <c r="C200" s="74"/>
      <c r="D200" s="75"/>
      <c r="E200" s="76"/>
      <c r="F200" s="76"/>
      <c r="G200" s="62"/>
      <c r="H200" s="62"/>
      <c r="I200" s="62"/>
      <c r="J200" s="53"/>
      <c r="K200" s="54"/>
      <c r="L200" s="53"/>
      <c r="M200" s="55"/>
      <c r="N200" s="77"/>
      <c r="O200" s="77"/>
      <c r="P200" s="77"/>
    </row>
    <row r="201" spans="3:16" x14ac:dyDescent="0.2">
      <c r="C201" s="74"/>
      <c r="D201" s="75"/>
      <c r="E201" s="76"/>
      <c r="F201" s="76"/>
      <c r="G201" s="62"/>
      <c r="H201" s="62"/>
      <c r="I201" s="62"/>
      <c r="J201" s="53"/>
      <c r="K201" s="54"/>
      <c r="L201" s="53"/>
      <c r="M201" s="55"/>
      <c r="N201" s="77"/>
      <c r="O201" s="77"/>
      <c r="P201" s="77"/>
    </row>
    <row r="202" spans="3:16" x14ac:dyDescent="0.2">
      <c r="C202" s="74"/>
      <c r="D202" s="75"/>
      <c r="E202" s="76"/>
      <c r="F202" s="76"/>
      <c r="G202" s="62"/>
      <c r="H202" s="62"/>
      <c r="I202" s="62"/>
      <c r="J202" s="53"/>
      <c r="K202" s="54"/>
      <c r="L202" s="53"/>
      <c r="M202" s="55"/>
      <c r="N202" s="77"/>
      <c r="O202" s="77"/>
      <c r="P202" s="77"/>
    </row>
    <row r="203" spans="3:16" x14ac:dyDescent="0.2">
      <c r="C203" s="74"/>
      <c r="D203" s="75"/>
      <c r="E203" s="76"/>
      <c r="F203" s="76"/>
      <c r="G203" s="62"/>
      <c r="H203" s="62"/>
      <c r="I203" s="62"/>
      <c r="J203" s="53"/>
      <c r="K203" s="54"/>
      <c r="L203" s="53"/>
      <c r="M203" s="55"/>
      <c r="N203" s="77"/>
      <c r="O203" s="77"/>
      <c r="P203" s="77"/>
    </row>
    <row r="204" spans="3:16" x14ac:dyDescent="0.2">
      <c r="C204" s="74"/>
      <c r="D204" s="75"/>
      <c r="E204" s="76"/>
      <c r="F204" s="76"/>
      <c r="G204" s="62"/>
      <c r="H204" s="62"/>
      <c r="I204" s="62"/>
      <c r="J204" s="53"/>
      <c r="K204" s="54"/>
      <c r="L204" s="53"/>
      <c r="M204" s="55"/>
      <c r="N204" s="77"/>
      <c r="O204" s="77"/>
      <c r="P204" s="77"/>
    </row>
    <row r="205" spans="3:16" x14ac:dyDescent="0.2">
      <c r="C205" s="74"/>
      <c r="D205" s="75"/>
      <c r="E205" s="76"/>
      <c r="F205" s="76"/>
      <c r="G205" s="62"/>
      <c r="H205" s="62"/>
      <c r="I205" s="62"/>
      <c r="J205" s="53"/>
      <c r="K205" s="54"/>
      <c r="L205" s="53"/>
      <c r="M205" s="55"/>
      <c r="N205" s="77"/>
      <c r="O205" s="77"/>
      <c r="P205" s="77"/>
    </row>
    <row r="206" spans="3:16" x14ac:dyDescent="0.2">
      <c r="C206" s="74"/>
      <c r="D206" s="75"/>
      <c r="E206" s="76"/>
      <c r="F206" s="76"/>
      <c r="G206" s="62"/>
      <c r="H206" s="62"/>
      <c r="I206" s="62"/>
      <c r="J206" s="53"/>
      <c r="K206" s="54"/>
      <c r="L206" s="53"/>
      <c r="M206" s="55"/>
      <c r="N206" s="77"/>
      <c r="O206" s="77"/>
      <c r="P206" s="77"/>
    </row>
    <row r="207" spans="3:16" x14ac:dyDescent="0.2">
      <c r="C207" s="74"/>
      <c r="D207" s="75"/>
      <c r="E207" s="76"/>
      <c r="F207" s="76"/>
      <c r="G207" s="62"/>
      <c r="H207" s="62"/>
      <c r="I207" s="62"/>
      <c r="J207" s="53"/>
      <c r="K207" s="54"/>
      <c r="L207" s="53"/>
      <c r="M207" s="55"/>
      <c r="N207" s="77"/>
      <c r="O207" s="77"/>
      <c r="P207" s="77"/>
    </row>
    <row r="208" spans="3:16" x14ac:dyDescent="0.2">
      <c r="C208" s="74"/>
      <c r="D208" s="75"/>
      <c r="E208" s="76"/>
      <c r="F208" s="76"/>
      <c r="G208" s="62"/>
      <c r="H208" s="62"/>
      <c r="I208" s="62"/>
      <c r="J208" s="53"/>
      <c r="K208" s="54"/>
      <c r="L208" s="53"/>
      <c r="M208" s="55"/>
      <c r="N208" s="77"/>
      <c r="O208" s="77"/>
      <c r="P208" s="77"/>
    </row>
    <row r="209" spans="3:16" x14ac:dyDescent="0.2">
      <c r="C209" s="74"/>
      <c r="D209" s="75"/>
      <c r="E209" s="76"/>
      <c r="F209" s="76"/>
      <c r="G209" s="62"/>
      <c r="H209" s="62"/>
      <c r="I209" s="62"/>
      <c r="J209" s="53"/>
      <c r="K209" s="54"/>
      <c r="L209" s="53"/>
      <c r="M209" s="55"/>
      <c r="N209" s="77"/>
      <c r="O209" s="77"/>
      <c r="P209" s="77"/>
    </row>
    <row r="210" spans="3:16" x14ac:dyDescent="0.2">
      <c r="C210" s="74"/>
      <c r="D210" s="75"/>
      <c r="E210" s="76"/>
      <c r="F210" s="76"/>
      <c r="G210" s="62"/>
      <c r="H210" s="62"/>
      <c r="I210" s="62"/>
      <c r="J210" s="53"/>
      <c r="K210" s="54"/>
      <c r="L210" s="53"/>
      <c r="M210" s="55"/>
      <c r="N210" s="77"/>
      <c r="O210" s="77"/>
      <c r="P210" s="77"/>
    </row>
    <row r="211" spans="3:16" x14ac:dyDescent="0.2">
      <c r="C211" s="74"/>
      <c r="D211" s="75"/>
      <c r="E211" s="76"/>
      <c r="F211" s="76"/>
      <c r="G211" s="62"/>
      <c r="H211" s="62"/>
      <c r="I211" s="62"/>
      <c r="J211" s="53"/>
      <c r="K211" s="54"/>
      <c r="L211" s="53"/>
      <c r="M211" s="55"/>
      <c r="N211" s="77"/>
      <c r="O211" s="77"/>
      <c r="P211" s="77"/>
    </row>
    <row r="212" spans="3:16" x14ac:dyDescent="0.2">
      <c r="C212" s="74"/>
      <c r="D212" s="75"/>
      <c r="E212" s="76"/>
      <c r="F212" s="76"/>
      <c r="G212" s="62"/>
      <c r="H212" s="62"/>
      <c r="I212" s="62"/>
      <c r="J212" s="53"/>
      <c r="K212" s="54"/>
      <c r="L212" s="53"/>
      <c r="M212" s="55"/>
      <c r="N212" s="77"/>
      <c r="O212" s="77"/>
      <c r="P212" s="77"/>
    </row>
    <row r="213" spans="3:16" x14ac:dyDescent="0.2">
      <c r="C213" s="74"/>
      <c r="D213" s="75"/>
      <c r="E213" s="76"/>
      <c r="F213" s="76"/>
      <c r="G213" s="62"/>
      <c r="H213" s="62"/>
      <c r="I213" s="62"/>
      <c r="J213" s="53"/>
      <c r="K213" s="54"/>
      <c r="L213" s="53"/>
      <c r="M213" s="55"/>
      <c r="N213" s="77"/>
      <c r="O213" s="77"/>
      <c r="P213" s="77"/>
    </row>
    <row r="214" spans="3:16" x14ac:dyDescent="0.2">
      <c r="C214" s="74"/>
      <c r="D214" s="75"/>
      <c r="E214" s="76"/>
      <c r="F214" s="76"/>
      <c r="G214" s="62"/>
      <c r="H214" s="62"/>
      <c r="I214" s="62"/>
      <c r="J214" s="53"/>
      <c r="K214" s="54"/>
      <c r="L214" s="53"/>
      <c r="M214" s="55"/>
      <c r="N214" s="77"/>
      <c r="O214" s="77"/>
      <c r="P214" s="77"/>
    </row>
    <row r="215" spans="3:16" x14ac:dyDescent="0.2">
      <c r="C215" s="74"/>
      <c r="D215" s="75"/>
      <c r="E215" s="76"/>
      <c r="F215" s="76"/>
      <c r="G215" s="62"/>
      <c r="H215" s="62"/>
      <c r="I215" s="62"/>
      <c r="J215" s="53"/>
      <c r="K215" s="54"/>
      <c r="L215" s="53"/>
      <c r="M215" s="55"/>
      <c r="N215" s="77"/>
      <c r="O215" s="77"/>
      <c r="P215" s="77"/>
    </row>
    <row r="216" spans="3:16" x14ac:dyDescent="0.2">
      <c r="C216" s="74"/>
      <c r="D216" s="75"/>
      <c r="E216" s="76"/>
      <c r="F216" s="76"/>
      <c r="G216" s="62"/>
      <c r="H216" s="62"/>
      <c r="I216" s="62"/>
      <c r="J216" s="53"/>
      <c r="K216" s="54"/>
      <c r="L216" s="53"/>
      <c r="M216" s="55"/>
      <c r="N216" s="77"/>
      <c r="O216" s="77"/>
      <c r="P216" s="77"/>
    </row>
    <row r="217" spans="3:16" x14ac:dyDescent="0.2">
      <c r="C217" s="74"/>
      <c r="D217" s="75"/>
      <c r="E217" s="76"/>
      <c r="F217" s="76"/>
      <c r="G217" s="62"/>
      <c r="H217" s="62"/>
      <c r="I217" s="62"/>
      <c r="J217" s="53"/>
      <c r="K217" s="54"/>
      <c r="L217" s="53"/>
      <c r="M217" s="55"/>
      <c r="N217" s="77"/>
      <c r="O217" s="77"/>
      <c r="P217" s="77"/>
    </row>
    <row r="218" spans="3:16" x14ac:dyDescent="0.2">
      <c r="C218" s="74"/>
      <c r="D218" s="75"/>
      <c r="E218" s="76"/>
      <c r="F218" s="76"/>
      <c r="G218" s="62"/>
      <c r="H218" s="62"/>
      <c r="I218" s="62"/>
      <c r="J218" s="53"/>
      <c r="K218" s="54"/>
      <c r="L218" s="53"/>
      <c r="M218" s="55"/>
      <c r="N218" s="77"/>
      <c r="O218" s="77"/>
      <c r="P218" s="77"/>
    </row>
    <row r="219" spans="3:16" x14ac:dyDescent="0.2">
      <c r="C219" s="74"/>
      <c r="D219" s="75"/>
      <c r="E219" s="76"/>
      <c r="F219" s="76"/>
      <c r="G219" s="62"/>
      <c r="H219" s="62"/>
      <c r="I219" s="62"/>
      <c r="J219" s="53"/>
      <c r="K219" s="54"/>
      <c r="L219" s="53"/>
      <c r="M219" s="55"/>
      <c r="N219" s="77"/>
      <c r="O219" s="77"/>
      <c r="P219" s="77"/>
    </row>
    <row r="220" spans="3:16" x14ac:dyDescent="0.2">
      <c r="C220" s="74"/>
      <c r="D220" s="75"/>
      <c r="E220" s="76"/>
      <c r="F220" s="76"/>
      <c r="G220" s="62"/>
      <c r="H220" s="62"/>
      <c r="I220" s="62"/>
      <c r="J220" s="53"/>
      <c r="K220" s="54"/>
      <c r="L220" s="53"/>
      <c r="M220" s="55"/>
      <c r="N220" s="77"/>
      <c r="O220" s="77"/>
      <c r="P220" s="77"/>
    </row>
    <row r="221" spans="3:16" x14ac:dyDescent="0.2">
      <c r="C221" s="74"/>
      <c r="D221" s="75"/>
      <c r="E221" s="76"/>
      <c r="F221" s="76"/>
      <c r="G221" s="62"/>
      <c r="H221" s="62"/>
      <c r="I221" s="62"/>
      <c r="J221" s="53"/>
      <c r="K221" s="54"/>
      <c r="L221" s="53"/>
      <c r="M221" s="55"/>
      <c r="N221" s="77"/>
      <c r="O221" s="77"/>
      <c r="P221" s="77"/>
    </row>
    <row r="222" spans="3:16" x14ac:dyDescent="0.2">
      <c r="C222" s="74"/>
      <c r="D222" s="75"/>
      <c r="E222" s="76"/>
      <c r="F222" s="76"/>
      <c r="G222" s="62"/>
      <c r="H222" s="62"/>
      <c r="I222" s="62"/>
      <c r="J222" s="53"/>
      <c r="K222" s="54"/>
      <c r="L222" s="53"/>
      <c r="M222" s="55"/>
      <c r="N222" s="77"/>
      <c r="O222" s="77"/>
      <c r="P222" s="77"/>
    </row>
    <row r="223" spans="3:16" x14ac:dyDescent="0.2">
      <c r="C223" s="74"/>
      <c r="D223" s="75"/>
      <c r="E223" s="76"/>
      <c r="F223" s="76"/>
      <c r="G223" s="62"/>
      <c r="H223" s="62"/>
      <c r="I223" s="62"/>
      <c r="J223" s="53"/>
      <c r="K223" s="54"/>
      <c r="L223" s="53"/>
      <c r="M223" s="55"/>
      <c r="N223" s="77"/>
      <c r="O223" s="77"/>
      <c r="P223" s="77"/>
    </row>
    <row r="224" spans="3:16" x14ac:dyDescent="0.2">
      <c r="C224" s="74"/>
      <c r="D224" s="75"/>
      <c r="E224" s="76"/>
      <c r="F224" s="76"/>
      <c r="G224" s="62"/>
      <c r="H224" s="62"/>
      <c r="I224" s="62"/>
      <c r="J224" s="53"/>
      <c r="K224" s="54"/>
      <c r="L224" s="53"/>
      <c r="M224" s="55"/>
      <c r="N224" s="77"/>
      <c r="O224" s="77"/>
      <c r="P224" s="77"/>
    </row>
    <row r="225" spans="3:16" x14ac:dyDescent="0.2">
      <c r="C225" s="74"/>
      <c r="D225" s="75"/>
      <c r="E225" s="76"/>
      <c r="F225" s="76"/>
      <c r="G225" s="62"/>
      <c r="H225" s="62"/>
      <c r="I225" s="62"/>
      <c r="J225" s="53"/>
      <c r="K225" s="54"/>
      <c r="L225" s="53"/>
      <c r="M225" s="55"/>
      <c r="N225" s="77"/>
      <c r="O225" s="77"/>
      <c r="P225" s="77"/>
    </row>
    <row r="226" spans="3:16" x14ac:dyDescent="0.2">
      <c r="C226" s="74"/>
      <c r="D226" s="75"/>
      <c r="E226" s="76"/>
      <c r="F226" s="76"/>
      <c r="G226" s="62"/>
      <c r="H226" s="62"/>
      <c r="I226" s="62"/>
      <c r="J226" s="53"/>
      <c r="K226" s="54"/>
      <c r="L226" s="53"/>
      <c r="M226" s="55"/>
      <c r="N226" s="77"/>
      <c r="O226" s="77"/>
      <c r="P226" s="77"/>
    </row>
    <row r="227" spans="3:16" x14ac:dyDescent="0.2">
      <c r="C227" s="74"/>
      <c r="D227" s="75"/>
      <c r="E227" s="76"/>
      <c r="F227" s="76"/>
      <c r="G227" s="62"/>
      <c r="H227" s="62"/>
      <c r="I227" s="62"/>
      <c r="J227" s="53"/>
      <c r="K227" s="54"/>
      <c r="L227" s="53"/>
      <c r="M227" s="55"/>
      <c r="N227" s="77"/>
      <c r="O227" s="77"/>
      <c r="P227" s="77"/>
    </row>
    <row r="228" spans="3:16" x14ac:dyDescent="0.2">
      <c r="C228" s="74"/>
      <c r="D228" s="75"/>
      <c r="E228" s="76"/>
      <c r="F228" s="76"/>
      <c r="G228" s="62"/>
      <c r="H228" s="62"/>
      <c r="I228" s="62"/>
      <c r="J228" s="53"/>
      <c r="K228" s="54"/>
      <c r="L228" s="53"/>
      <c r="M228" s="55"/>
      <c r="N228" s="77"/>
      <c r="O228" s="77"/>
      <c r="P228" s="77"/>
    </row>
    <row r="229" spans="3:16" x14ac:dyDescent="0.2">
      <c r="C229" s="74"/>
      <c r="D229" s="75"/>
      <c r="E229" s="76"/>
      <c r="F229" s="76"/>
      <c r="G229" s="62"/>
      <c r="H229" s="62"/>
      <c r="I229" s="62"/>
      <c r="J229" s="53"/>
      <c r="K229" s="54"/>
      <c r="L229" s="53"/>
      <c r="M229" s="55"/>
      <c r="N229" s="77"/>
      <c r="O229" s="77"/>
      <c r="P229" s="77"/>
    </row>
    <row r="230" spans="3:16" x14ac:dyDescent="0.2">
      <c r="C230" s="74"/>
      <c r="D230" s="75"/>
      <c r="E230" s="76"/>
      <c r="F230" s="76"/>
      <c r="G230" s="62"/>
      <c r="H230" s="62"/>
      <c r="I230" s="62"/>
      <c r="J230" s="53"/>
      <c r="K230" s="54"/>
      <c r="L230" s="53"/>
      <c r="M230" s="55"/>
      <c r="N230" s="77"/>
      <c r="O230" s="77"/>
      <c r="P230" s="77"/>
    </row>
    <row r="231" spans="3:16" x14ac:dyDescent="0.2">
      <c r="C231" s="74"/>
      <c r="D231" s="75"/>
      <c r="E231" s="76"/>
      <c r="F231" s="76"/>
      <c r="G231" s="62"/>
      <c r="H231" s="62"/>
      <c r="I231" s="62"/>
      <c r="J231" s="53"/>
      <c r="K231" s="54"/>
      <c r="L231" s="53"/>
      <c r="M231" s="55"/>
      <c r="N231" s="77"/>
      <c r="O231" s="77"/>
      <c r="P231" s="77"/>
    </row>
    <row r="232" spans="3:16" x14ac:dyDescent="0.2">
      <c r="C232" s="74"/>
      <c r="D232" s="75"/>
      <c r="E232" s="76"/>
      <c r="F232" s="76"/>
      <c r="G232" s="62"/>
      <c r="H232" s="62"/>
      <c r="I232" s="62"/>
      <c r="J232" s="53"/>
      <c r="K232" s="54"/>
      <c r="L232" s="53"/>
      <c r="M232" s="55"/>
      <c r="N232" s="77"/>
      <c r="O232" s="77"/>
      <c r="P232" s="77"/>
    </row>
    <row r="233" spans="3:16" x14ac:dyDescent="0.2">
      <c r="C233" s="74"/>
      <c r="D233" s="75"/>
      <c r="E233" s="76"/>
      <c r="F233" s="76"/>
      <c r="G233" s="62"/>
      <c r="H233" s="62"/>
      <c r="I233" s="62"/>
      <c r="J233" s="53"/>
      <c r="K233" s="54"/>
      <c r="L233" s="53"/>
      <c r="M233" s="55"/>
      <c r="N233" s="77"/>
      <c r="O233" s="77"/>
      <c r="P233" s="77"/>
    </row>
    <row r="234" spans="3:16" x14ac:dyDescent="0.2">
      <c r="C234" s="74"/>
      <c r="D234" s="75"/>
      <c r="E234" s="76"/>
      <c r="F234" s="76"/>
      <c r="G234" s="62"/>
      <c r="H234" s="62"/>
      <c r="I234" s="62"/>
      <c r="J234" s="53"/>
      <c r="K234" s="54"/>
      <c r="L234" s="53"/>
      <c r="M234" s="55"/>
      <c r="N234" s="77"/>
      <c r="O234" s="77"/>
      <c r="P234" s="77"/>
    </row>
    <row r="235" spans="3:16" x14ac:dyDescent="0.2">
      <c r="C235" s="74"/>
      <c r="D235" s="75"/>
      <c r="E235" s="76"/>
      <c r="F235" s="76"/>
      <c r="G235" s="62"/>
      <c r="H235" s="62"/>
      <c r="I235" s="62"/>
      <c r="J235" s="53"/>
      <c r="K235" s="54"/>
      <c r="L235" s="53"/>
      <c r="M235" s="55"/>
      <c r="N235" s="77"/>
      <c r="O235" s="77"/>
      <c r="P235" s="77"/>
    </row>
    <row r="236" spans="3:16" x14ac:dyDescent="0.2">
      <c r="C236" s="74"/>
      <c r="D236" s="75"/>
      <c r="E236" s="76"/>
      <c r="F236" s="76"/>
      <c r="G236" s="62"/>
      <c r="H236" s="62"/>
      <c r="I236" s="62"/>
      <c r="J236" s="53"/>
      <c r="K236" s="54"/>
      <c r="L236" s="53"/>
      <c r="M236" s="55"/>
      <c r="N236" s="77"/>
      <c r="O236" s="77"/>
      <c r="P236" s="77"/>
    </row>
    <row r="237" spans="3:16" x14ac:dyDescent="0.2">
      <c r="C237" s="74"/>
      <c r="D237" s="75"/>
      <c r="E237" s="76"/>
      <c r="F237" s="76"/>
      <c r="G237" s="62"/>
      <c r="H237" s="62"/>
      <c r="I237" s="62"/>
      <c r="J237" s="53"/>
      <c r="K237" s="54"/>
      <c r="L237" s="53"/>
      <c r="M237" s="55"/>
      <c r="N237" s="77"/>
      <c r="O237" s="77"/>
      <c r="P237" s="77"/>
    </row>
    <row r="238" spans="3:16" x14ac:dyDescent="0.2">
      <c r="C238" s="74"/>
      <c r="D238" s="75"/>
      <c r="E238" s="76"/>
      <c r="F238" s="76"/>
      <c r="G238" s="62"/>
      <c r="H238" s="62"/>
      <c r="I238" s="62"/>
      <c r="J238" s="53"/>
      <c r="K238" s="54"/>
      <c r="L238" s="53"/>
      <c r="M238" s="55"/>
      <c r="N238" s="77"/>
      <c r="O238" s="77"/>
      <c r="P238" s="77"/>
    </row>
    <row r="239" spans="3:16" x14ac:dyDescent="0.2">
      <c r="C239" s="74"/>
      <c r="D239" s="75"/>
      <c r="E239" s="76"/>
      <c r="F239" s="76"/>
      <c r="G239" s="62"/>
      <c r="H239" s="62"/>
      <c r="I239" s="62"/>
      <c r="J239" s="53"/>
      <c r="K239" s="54"/>
      <c r="L239" s="53"/>
      <c r="M239" s="55"/>
      <c r="N239" s="77"/>
      <c r="O239" s="77"/>
      <c r="P239" s="77"/>
    </row>
    <row r="240" spans="3:16" x14ac:dyDescent="0.2">
      <c r="C240" s="74"/>
      <c r="D240" s="75"/>
      <c r="E240" s="76"/>
      <c r="F240" s="76"/>
      <c r="G240" s="62"/>
      <c r="H240" s="62"/>
      <c r="I240" s="62"/>
      <c r="J240" s="53"/>
      <c r="K240" s="54"/>
      <c r="L240" s="53"/>
      <c r="M240" s="55"/>
      <c r="N240" s="77"/>
      <c r="O240" s="77"/>
      <c r="P240" s="77"/>
    </row>
    <row r="241" spans="3:16" x14ac:dyDescent="0.2">
      <c r="C241" s="74"/>
      <c r="D241" s="75"/>
      <c r="E241" s="76"/>
      <c r="F241" s="76"/>
      <c r="G241" s="62"/>
      <c r="H241" s="62"/>
      <c r="I241" s="62"/>
      <c r="J241" s="53"/>
      <c r="K241" s="54"/>
      <c r="L241" s="53"/>
      <c r="M241" s="55"/>
      <c r="N241" s="77"/>
      <c r="O241" s="77"/>
      <c r="P241" s="77"/>
    </row>
    <row r="242" spans="3:16" x14ac:dyDescent="0.2">
      <c r="C242" s="74"/>
      <c r="D242" s="75"/>
      <c r="E242" s="76"/>
      <c r="F242" s="76"/>
      <c r="G242" s="62"/>
      <c r="H242" s="62"/>
      <c r="I242" s="62"/>
      <c r="J242" s="53"/>
      <c r="K242" s="54"/>
      <c r="L242" s="53"/>
      <c r="M242" s="55"/>
      <c r="N242" s="77"/>
      <c r="O242" s="77"/>
      <c r="P242" s="77"/>
    </row>
    <row r="243" spans="3:16" x14ac:dyDescent="0.2">
      <c r="C243" s="74"/>
      <c r="D243" s="75"/>
      <c r="E243" s="76"/>
      <c r="F243" s="76"/>
      <c r="G243" s="62"/>
      <c r="H243" s="62"/>
      <c r="I243" s="62"/>
      <c r="J243" s="53"/>
      <c r="K243" s="54"/>
      <c r="L243" s="53"/>
      <c r="M243" s="55"/>
      <c r="N243" s="77"/>
      <c r="O243" s="77"/>
      <c r="P243" s="77"/>
    </row>
    <row r="244" spans="3:16" x14ac:dyDescent="0.2">
      <c r="C244" s="74"/>
      <c r="D244" s="75"/>
      <c r="E244" s="76"/>
      <c r="F244" s="76"/>
      <c r="G244" s="62"/>
      <c r="H244" s="62"/>
      <c r="I244" s="62"/>
      <c r="J244" s="53"/>
      <c r="K244" s="54"/>
      <c r="L244" s="53"/>
      <c r="M244" s="55"/>
      <c r="N244" s="77"/>
      <c r="O244" s="77"/>
      <c r="P244" s="77"/>
    </row>
    <row r="245" spans="3:16" x14ac:dyDescent="0.2">
      <c r="C245" s="74"/>
      <c r="D245" s="75"/>
      <c r="E245" s="76"/>
      <c r="F245" s="76"/>
      <c r="G245" s="62"/>
      <c r="H245" s="62"/>
      <c r="I245" s="62"/>
      <c r="J245" s="53"/>
      <c r="K245" s="54"/>
      <c r="L245" s="53"/>
      <c r="M245" s="55"/>
      <c r="N245" s="77"/>
      <c r="O245" s="77"/>
      <c r="P245" s="77"/>
    </row>
    <row r="246" spans="3:16" x14ac:dyDescent="0.2">
      <c r="C246" s="74"/>
      <c r="D246" s="75"/>
      <c r="E246" s="76"/>
      <c r="F246" s="76"/>
      <c r="G246" s="62"/>
      <c r="H246" s="62"/>
      <c r="I246" s="62"/>
      <c r="J246" s="53"/>
      <c r="K246" s="54"/>
      <c r="L246" s="53"/>
      <c r="M246" s="55"/>
      <c r="N246" s="77"/>
      <c r="O246" s="77"/>
      <c r="P246" s="77"/>
    </row>
    <row r="247" spans="3:16" x14ac:dyDescent="0.2">
      <c r="C247" s="74"/>
      <c r="D247" s="75"/>
      <c r="E247" s="76"/>
      <c r="F247" s="76"/>
      <c r="G247" s="62"/>
      <c r="H247" s="62"/>
      <c r="I247" s="62"/>
      <c r="J247" s="53"/>
      <c r="K247" s="54"/>
      <c r="L247" s="53"/>
      <c r="M247" s="55"/>
      <c r="N247" s="77"/>
      <c r="O247" s="77"/>
      <c r="P247" s="77"/>
    </row>
    <row r="248" spans="3:16" x14ac:dyDescent="0.2">
      <c r="C248" s="74"/>
      <c r="D248" s="75"/>
      <c r="E248" s="76"/>
      <c r="F248" s="76"/>
      <c r="G248" s="62"/>
      <c r="H248" s="62"/>
      <c r="I248" s="62"/>
      <c r="J248" s="53"/>
      <c r="K248" s="54"/>
      <c r="L248" s="53"/>
      <c r="M248" s="55"/>
      <c r="N248" s="77"/>
      <c r="O248" s="77"/>
      <c r="P248" s="77"/>
    </row>
    <row r="249" spans="3:16" x14ac:dyDescent="0.2">
      <c r="C249" s="74"/>
      <c r="D249" s="75"/>
      <c r="E249" s="76"/>
      <c r="F249" s="76"/>
      <c r="G249" s="62"/>
      <c r="H249" s="62"/>
      <c r="I249" s="62"/>
      <c r="J249" s="53"/>
      <c r="K249" s="54"/>
      <c r="L249" s="53"/>
      <c r="M249" s="55"/>
      <c r="N249" s="77"/>
      <c r="O249" s="77"/>
      <c r="P249" s="77"/>
    </row>
    <row r="250" spans="3:16" x14ac:dyDescent="0.2">
      <c r="C250" s="74"/>
      <c r="D250" s="75"/>
      <c r="E250" s="76"/>
      <c r="F250" s="76"/>
      <c r="G250" s="62"/>
      <c r="H250" s="62"/>
      <c r="I250" s="62"/>
      <c r="J250" s="53"/>
      <c r="K250" s="54"/>
      <c r="L250" s="53"/>
      <c r="M250" s="55"/>
      <c r="N250" s="77"/>
      <c r="O250" s="77"/>
      <c r="P250" s="77"/>
    </row>
    <row r="251" spans="3:16" x14ac:dyDescent="0.2">
      <c r="C251" s="74"/>
      <c r="D251" s="75"/>
      <c r="E251" s="76"/>
      <c r="F251" s="76"/>
      <c r="G251" s="62"/>
      <c r="H251" s="62"/>
      <c r="I251" s="62"/>
      <c r="J251" s="53"/>
      <c r="K251" s="54"/>
      <c r="L251" s="53"/>
      <c r="M251" s="55"/>
      <c r="N251" s="77"/>
      <c r="O251" s="77"/>
      <c r="P251" s="77"/>
    </row>
    <row r="252" spans="3:16" x14ac:dyDescent="0.2">
      <c r="C252" s="74"/>
      <c r="D252" s="75"/>
      <c r="E252" s="76"/>
      <c r="F252" s="76"/>
      <c r="G252" s="62"/>
      <c r="H252" s="62"/>
      <c r="I252" s="62"/>
      <c r="J252" s="53"/>
      <c r="K252" s="54"/>
      <c r="L252" s="53"/>
      <c r="M252" s="55"/>
      <c r="N252" s="77"/>
      <c r="O252" s="77"/>
      <c r="P252" s="77"/>
    </row>
    <row r="253" spans="3:16" x14ac:dyDescent="0.2">
      <c r="C253" s="74"/>
      <c r="D253" s="75"/>
      <c r="E253" s="76"/>
      <c r="F253" s="76"/>
      <c r="G253" s="62"/>
      <c r="H253" s="62"/>
      <c r="I253" s="62"/>
      <c r="J253" s="53"/>
      <c r="K253" s="54"/>
      <c r="L253" s="53"/>
      <c r="M253" s="55"/>
      <c r="N253" s="77"/>
      <c r="O253" s="77"/>
      <c r="P253" s="77"/>
    </row>
    <row r="254" spans="3:16" x14ac:dyDescent="0.2">
      <c r="C254" s="74"/>
      <c r="D254" s="75"/>
      <c r="E254" s="76"/>
      <c r="F254" s="76"/>
      <c r="G254" s="62"/>
      <c r="H254" s="62"/>
      <c r="I254" s="62"/>
      <c r="J254" s="53"/>
      <c r="K254" s="54"/>
      <c r="L254" s="53"/>
      <c r="M254" s="55"/>
      <c r="N254" s="77"/>
      <c r="O254" s="77"/>
      <c r="P254" s="77"/>
    </row>
    <row r="255" spans="3:16" x14ac:dyDescent="0.2">
      <c r="C255" s="74"/>
      <c r="D255" s="75"/>
      <c r="E255" s="76"/>
      <c r="F255" s="76"/>
      <c r="G255" s="62"/>
      <c r="H255" s="62"/>
      <c r="I255" s="62"/>
      <c r="J255" s="53"/>
      <c r="K255" s="54"/>
      <c r="L255" s="53"/>
      <c r="M255" s="55"/>
      <c r="N255" s="77"/>
      <c r="O255" s="77"/>
      <c r="P255" s="77"/>
    </row>
    <row r="256" spans="3:16" x14ac:dyDescent="0.2">
      <c r="C256" s="74"/>
      <c r="D256" s="75"/>
      <c r="E256" s="76"/>
      <c r="F256" s="76"/>
      <c r="G256" s="62"/>
      <c r="H256" s="62"/>
      <c r="I256" s="62"/>
      <c r="J256" s="53"/>
      <c r="K256" s="54"/>
      <c r="L256" s="53"/>
      <c r="M256" s="55"/>
      <c r="N256" s="77"/>
      <c r="O256" s="77"/>
      <c r="P256" s="77"/>
    </row>
    <row r="257" spans="3:16" x14ac:dyDescent="0.2">
      <c r="C257" s="74"/>
      <c r="D257" s="75"/>
      <c r="E257" s="76"/>
      <c r="F257" s="76"/>
      <c r="G257" s="62"/>
      <c r="H257" s="62"/>
      <c r="I257" s="62"/>
      <c r="J257" s="53"/>
      <c r="K257" s="54"/>
      <c r="L257" s="53"/>
      <c r="M257" s="55"/>
      <c r="N257" s="77"/>
      <c r="O257" s="77"/>
      <c r="P257" s="77"/>
    </row>
    <row r="258" spans="3:16" x14ac:dyDescent="0.2">
      <c r="C258" s="74"/>
      <c r="D258" s="75"/>
      <c r="E258" s="76"/>
      <c r="F258" s="76"/>
      <c r="G258" s="62"/>
      <c r="H258" s="62"/>
      <c r="I258" s="62"/>
      <c r="J258" s="53"/>
      <c r="K258" s="54"/>
      <c r="L258" s="53"/>
      <c r="M258" s="55"/>
      <c r="N258" s="77"/>
      <c r="O258" s="77"/>
      <c r="P258" s="77"/>
    </row>
    <row r="259" spans="3:16" x14ac:dyDescent="0.2">
      <c r="C259" s="74"/>
      <c r="D259" s="75"/>
      <c r="E259" s="76"/>
      <c r="F259" s="76"/>
      <c r="G259" s="62"/>
      <c r="H259" s="62"/>
      <c r="I259" s="62"/>
      <c r="J259" s="53"/>
      <c r="K259" s="54"/>
      <c r="L259" s="53"/>
      <c r="M259" s="55"/>
      <c r="N259" s="77"/>
      <c r="O259" s="77"/>
      <c r="P259" s="77"/>
    </row>
    <row r="260" spans="3:16" x14ac:dyDescent="0.2">
      <c r="C260" s="74"/>
      <c r="D260" s="75"/>
      <c r="E260" s="76"/>
      <c r="F260" s="76"/>
      <c r="G260" s="62"/>
      <c r="H260" s="62"/>
      <c r="I260" s="62"/>
      <c r="J260" s="53"/>
      <c r="K260" s="54"/>
      <c r="L260" s="53"/>
      <c r="M260" s="55"/>
      <c r="N260" s="77"/>
      <c r="O260" s="77"/>
      <c r="P260" s="77"/>
    </row>
    <row r="261" spans="3:16" x14ac:dyDescent="0.2">
      <c r="C261" s="74"/>
      <c r="D261" s="75"/>
      <c r="E261" s="76"/>
      <c r="F261" s="76"/>
      <c r="G261" s="62"/>
      <c r="H261" s="62"/>
      <c r="I261" s="62"/>
      <c r="J261" s="53"/>
      <c r="K261" s="54"/>
      <c r="L261" s="53"/>
      <c r="M261" s="55"/>
      <c r="N261" s="77"/>
      <c r="O261" s="77"/>
      <c r="P261" s="77"/>
    </row>
    <row r="262" spans="3:16" x14ac:dyDescent="0.2">
      <c r="C262" s="74"/>
      <c r="D262" s="75"/>
      <c r="E262" s="76"/>
      <c r="F262" s="76"/>
      <c r="G262" s="62"/>
      <c r="H262" s="62"/>
      <c r="I262" s="62"/>
      <c r="J262" s="53"/>
      <c r="K262" s="54"/>
      <c r="L262" s="53"/>
      <c r="M262" s="55"/>
      <c r="N262" s="77"/>
      <c r="O262" s="77"/>
      <c r="P262" s="77"/>
    </row>
    <row r="263" spans="3:16" x14ac:dyDescent="0.2">
      <c r="C263" s="74"/>
      <c r="D263" s="75"/>
      <c r="E263" s="76"/>
      <c r="F263" s="76"/>
      <c r="G263" s="62"/>
      <c r="H263" s="62"/>
      <c r="I263" s="62"/>
      <c r="J263" s="53"/>
      <c r="K263" s="54"/>
      <c r="L263" s="53"/>
      <c r="M263" s="55"/>
      <c r="N263" s="77"/>
      <c r="O263" s="77"/>
      <c r="P263" s="77"/>
    </row>
    <row r="264" spans="3:16" x14ac:dyDescent="0.2">
      <c r="C264" s="74"/>
      <c r="D264" s="75"/>
      <c r="E264" s="76"/>
      <c r="F264" s="76"/>
      <c r="G264" s="62"/>
      <c r="H264" s="62"/>
      <c r="I264" s="62"/>
      <c r="J264" s="53"/>
      <c r="K264" s="54"/>
      <c r="L264" s="53"/>
      <c r="M264" s="55"/>
      <c r="N264" s="77"/>
      <c r="O264" s="77"/>
      <c r="P264" s="77"/>
    </row>
    <row r="265" spans="3:16" x14ac:dyDescent="0.2">
      <c r="C265" s="74"/>
      <c r="D265" s="75"/>
      <c r="E265" s="76"/>
      <c r="F265" s="76"/>
      <c r="G265" s="62"/>
      <c r="H265" s="62"/>
      <c r="I265" s="62"/>
      <c r="J265" s="53"/>
      <c r="K265" s="54"/>
      <c r="L265" s="53"/>
      <c r="M265" s="55"/>
      <c r="N265" s="77"/>
      <c r="O265" s="77"/>
      <c r="P265" s="77"/>
    </row>
    <row r="266" spans="3:16" x14ac:dyDescent="0.2">
      <c r="C266" s="74"/>
      <c r="D266" s="75"/>
      <c r="E266" s="76"/>
      <c r="F266" s="76"/>
      <c r="G266" s="62"/>
      <c r="H266" s="62"/>
      <c r="I266" s="62"/>
      <c r="J266" s="53"/>
      <c r="K266" s="54"/>
      <c r="L266" s="53"/>
      <c r="M266" s="55"/>
      <c r="N266" s="77"/>
      <c r="O266" s="77"/>
      <c r="P266" s="77"/>
    </row>
    <row r="267" spans="3:16" x14ac:dyDescent="0.2">
      <c r="C267" s="74"/>
      <c r="D267" s="75"/>
      <c r="E267" s="76"/>
      <c r="F267" s="76"/>
      <c r="G267" s="62"/>
      <c r="H267" s="62"/>
      <c r="I267" s="62"/>
      <c r="J267" s="53"/>
      <c r="K267" s="54"/>
      <c r="L267" s="53"/>
      <c r="M267" s="55"/>
      <c r="N267" s="77"/>
      <c r="O267" s="77"/>
      <c r="P267" s="77"/>
    </row>
    <row r="268" spans="3:16" x14ac:dyDescent="0.2">
      <c r="C268" s="74"/>
      <c r="D268" s="75"/>
      <c r="E268" s="76"/>
      <c r="F268" s="76"/>
      <c r="G268" s="62"/>
      <c r="H268" s="62"/>
      <c r="I268" s="62"/>
      <c r="J268" s="53"/>
      <c r="K268" s="54"/>
      <c r="L268" s="53"/>
      <c r="M268" s="55"/>
      <c r="N268" s="77"/>
      <c r="O268" s="77"/>
      <c r="P268" s="77"/>
    </row>
    <row r="269" spans="3:16" x14ac:dyDescent="0.2">
      <c r="C269" s="74"/>
      <c r="D269" s="75"/>
      <c r="E269" s="76"/>
      <c r="F269" s="76"/>
      <c r="G269" s="62"/>
      <c r="H269" s="62"/>
      <c r="I269" s="62"/>
      <c r="J269" s="53"/>
      <c r="K269" s="54"/>
      <c r="L269" s="53"/>
      <c r="M269" s="55"/>
      <c r="N269" s="77"/>
      <c r="O269" s="77"/>
      <c r="P269" s="77"/>
    </row>
    <row r="270" spans="3:16" x14ac:dyDescent="0.2">
      <c r="C270" s="74"/>
      <c r="D270" s="75"/>
      <c r="E270" s="76"/>
      <c r="F270" s="76"/>
      <c r="G270" s="62"/>
      <c r="H270" s="62"/>
      <c r="I270" s="62"/>
      <c r="J270" s="53"/>
      <c r="K270" s="54"/>
      <c r="L270" s="53"/>
      <c r="M270" s="55"/>
      <c r="N270" s="77"/>
      <c r="O270" s="77"/>
      <c r="P270" s="77"/>
    </row>
    <row r="271" spans="3:16" x14ac:dyDescent="0.2">
      <c r="C271" s="74"/>
      <c r="D271" s="75"/>
      <c r="E271" s="76"/>
      <c r="F271" s="76"/>
      <c r="G271" s="62"/>
      <c r="H271" s="62"/>
      <c r="I271" s="62"/>
      <c r="J271" s="53"/>
      <c r="K271" s="54"/>
      <c r="L271" s="53"/>
      <c r="M271" s="55"/>
      <c r="N271" s="77"/>
      <c r="O271" s="77"/>
      <c r="P271" s="77"/>
    </row>
    <row r="272" spans="3:16" x14ac:dyDescent="0.2">
      <c r="C272" s="74"/>
      <c r="D272" s="75"/>
      <c r="E272" s="76"/>
      <c r="F272" s="76"/>
      <c r="G272" s="62"/>
      <c r="H272" s="62"/>
      <c r="I272" s="62"/>
      <c r="J272" s="53"/>
      <c r="K272" s="54"/>
      <c r="L272" s="53"/>
      <c r="M272" s="55"/>
      <c r="N272" s="77"/>
      <c r="O272" s="77"/>
      <c r="P272" s="77"/>
    </row>
    <row r="273" spans="3:16" x14ac:dyDescent="0.2">
      <c r="C273" s="74"/>
      <c r="D273" s="75"/>
      <c r="E273" s="76"/>
      <c r="F273" s="76"/>
      <c r="G273" s="62"/>
      <c r="H273" s="62"/>
      <c r="I273" s="62"/>
      <c r="J273" s="53"/>
      <c r="K273" s="54"/>
      <c r="L273" s="53"/>
      <c r="M273" s="55"/>
      <c r="N273" s="77"/>
      <c r="O273" s="77"/>
      <c r="P273" s="77"/>
    </row>
    <row r="274" spans="3:16" x14ac:dyDescent="0.2">
      <c r="C274" s="74"/>
      <c r="D274" s="75"/>
      <c r="E274" s="76"/>
      <c r="F274" s="76"/>
      <c r="G274" s="62"/>
      <c r="H274" s="62"/>
      <c r="I274" s="62"/>
      <c r="J274" s="53"/>
      <c r="K274" s="54"/>
      <c r="L274" s="53"/>
      <c r="M274" s="55"/>
      <c r="N274" s="77"/>
      <c r="O274" s="77"/>
      <c r="P274" s="77"/>
    </row>
    <row r="275" spans="3:16" x14ac:dyDescent="0.2">
      <c r="C275" s="74"/>
      <c r="D275" s="75"/>
      <c r="E275" s="76"/>
      <c r="F275" s="76"/>
      <c r="G275" s="62"/>
      <c r="H275" s="62"/>
      <c r="I275" s="62"/>
      <c r="J275" s="53"/>
      <c r="K275" s="54"/>
      <c r="L275" s="53"/>
      <c r="M275" s="55"/>
      <c r="N275" s="77"/>
      <c r="O275" s="77"/>
      <c r="P275" s="77"/>
    </row>
    <row r="276" spans="3:16" x14ac:dyDescent="0.2">
      <c r="C276" s="74"/>
      <c r="D276" s="75"/>
      <c r="E276" s="76"/>
      <c r="F276" s="76"/>
      <c r="G276" s="62"/>
      <c r="H276" s="62"/>
      <c r="I276" s="62"/>
      <c r="J276" s="53"/>
      <c r="K276" s="54"/>
      <c r="L276" s="53"/>
      <c r="M276" s="55"/>
      <c r="N276" s="77"/>
      <c r="O276" s="77"/>
      <c r="P276" s="77"/>
    </row>
    <row r="277" spans="3:16" x14ac:dyDescent="0.2">
      <c r="C277" s="74"/>
      <c r="D277" s="75"/>
      <c r="E277" s="76"/>
      <c r="F277" s="76"/>
      <c r="G277" s="62"/>
      <c r="H277" s="62"/>
      <c r="I277" s="62"/>
      <c r="J277" s="53"/>
      <c r="K277" s="54"/>
      <c r="L277" s="53"/>
      <c r="M277" s="55"/>
      <c r="N277" s="77"/>
      <c r="O277" s="77"/>
      <c r="P277" s="77"/>
    </row>
    <row r="278" spans="3:16" x14ac:dyDescent="0.2">
      <c r="C278" s="74"/>
      <c r="D278" s="75"/>
      <c r="E278" s="76"/>
      <c r="F278" s="76"/>
      <c r="G278" s="62"/>
      <c r="H278" s="62"/>
      <c r="I278" s="62"/>
      <c r="J278" s="53"/>
      <c r="K278" s="54"/>
      <c r="L278" s="53"/>
      <c r="M278" s="55"/>
      <c r="N278" s="77"/>
      <c r="O278" s="77"/>
      <c r="P278" s="77"/>
    </row>
    <row r="279" spans="3:16" x14ac:dyDescent="0.2">
      <c r="C279" s="74"/>
      <c r="D279" s="75"/>
      <c r="E279" s="76"/>
      <c r="F279" s="76"/>
      <c r="G279" s="62"/>
      <c r="H279" s="62"/>
      <c r="I279" s="62"/>
      <c r="J279" s="53"/>
      <c r="K279" s="54"/>
      <c r="L279" s="53"/>
      <c r="M279" s="55"/>
      <c r="N279" s="77"/>
      <c r="O279" s="77"/>
      <c r="P279" s="77"/>
    </row>
    <row r="280" spans="3:16" x14ac:dyDescent="0.2">
      <c r="C280" s="74"/>
      <c r="D280" s="75"/>
      <c r="E280" s="76"/>
      <c r="F280" s="76"/>
      <c r="G280" s="62"/>
      <c r="H280" s="62"/>
      <c r="I280" s="62"/>
      <c r="J280" s="53"/>
      <c r="K280" s="54"/>
      <c r="L280" s="53"/>
      <c r="M280" s="55"/>
      <c r="N280" s="77"/>
      <c r="O280" s="77"/>
      <c r="P280" s="77"/>
    </row>
    <row r="281" spans="3:16" x14ac:dyDescent="0.2">
      <c r="C281" s="74"/>
      <c r="D281" s="75"/>
      <c r="E281" s="76"/>
      <c r="F281" s="76"/>
      <c r="G281" s="62"/>
      <c r="H281" s="62"/>
      <c r="I281" s="62"/>
      <c r="J281" s="53"/>
      <c r="K281" s="54"/>
      <c r="L281" s="53"/>
      <c r="M281" s="55"/>
      <c r="N281" s="77"/>
      <c r="O281" s="77"/>
      <c r="P281" s="77"/>
    </row>
    <row r="282" spans="3:16" x14ac:dyDescent="0.2">
      <c r="C282" s="74"/>
      <c r="D282" s="75"/>
      <c r="E282" s="76"/>
      <c r="F282" s="76"/>
      <c r="G282" s="62"/>
      <c r="H282" s="62"/>
      <c r="I282" s="62"/>
      <c r="J282" s="53"/>
      <c r="K282" s="54"/>
      <c r="L282" s="53"/>
      <c r="M282" s="55"/>
      <c r="N282" s="77"/>
      <c r="O282" s="77"/>
      <c r="P282" s="77"/>
    </row>
    <row r="283" spans="3:16" x14ac:dyDescent="0.2">
      <c r="C283" s="74"/>
      <c r="D283" s="75"/>
      <c r="E283" s="76"/>
      <c r="F283" s="76"/>
      <c r="G283" s="62"/>
      <c r="H283" s="62"/>
      <c r="I283" s="62"/>
      <c r="J283" s="53"/>
      <c r="K283" s="54"/>
      <c r="L283" s="53"/>
      <c r="M283" s="55"/>
      <c r="N283" s="77"/>
      <c r="O283" s="77"/>
      <c r="P283" s="77"/>
    </row>
    <row r="284" spans="3:16" x14ac:dyDescent="0.2">
      <c r="C284" s="74"/>
      <c r="D284" s="75"/>
      <c r="E284" s="76"/>
      <c r="F284" s="76"/>
      <c r="G284" s="62"/>
      <c r="H284" s="62"/>
      <c r="I284" s="62"/>
      <c r="J284" s="53"/>
      <c r="K284" s="54"/>
      <c r="L284" s="53"/>
      <c r="M284" s="55"/>
      <c r="N284" s="77"/>
      <c r="O284" s="77"/>
      <c r="P284" s="77"/>
    </row>
    <row r="285" spans="3:16" x14ac:dyDescent="0.2">
      <c r="C285" s="74"/>
      <c r="D285" s="75"/>
      <c r="E285" s="76"/>
      <c r="F285" s="76"/>
      <c r="G285" s="62"/>
      <c r="H285" s="62"/>
      <c r="I285" s="62"/>
      <c r="J285" s="53"/>
      <c r="K285" s="54"/>
      <c r="L285" s="53"/>
      <c r="M285" s="55"/>
      <c r="N285" s="77"/>
      <c r="O285" s="77"/>
      <c r="P285" s="77"/>
    </row>
    <row r="286" spans="3:16" x14ac:dyDescent="0.2">
      <c r="C286" s="74"/>
      <c r="D286" s="75"/>
      <c r="E286" s="76"/>
      <c r="F286" s="76"/>
      <c r="G286" s="62"/>
      <c r="H286" s="62"/>
      <c r="I286" s="62"/>
      <c r="J286" s="53"/>
      <c r="K286" s="54"/>
      <c r="L286" s="53"/>
      <c r="M286" s="55"/>
      <c r="N286" s="77"/>
      <c r="O286" s="77"/>
      <c r="P286" s="77"/>
    </row>
    <row r="287" spans="3:16" x14ac:dyDescent="0.2">
      <c r="C287" s="74"/>
      <c r="D287" s="75"/>
      <c r="E287" s="76"/>
      <c r="F287" s="76"/>
      <c r="G287" s="62"/>
      <c r="H287" s="62"/>
      <c r="I287" s="62"/>
      <c r="J287" s="53"/>
      <c r="K287" s="54"/>
      <c r="L287" s="53"/>
      <c r="M287" s="55"/>
      <c r="N287" s="77"/>
      <c r="O287" s="77"/>
      <c r="P287" s="77"/>
    </row>
    <row r="288" spans="3:16" x14ac:dyDescent="0.2">
      <c r="C288" s="74"/>
      <c r="D288" s="75"/>
      <c r="E288" s="76"/>
      <c r="F288" s="76"/>
      <c r="G288" s="62"/>
      <c r="H288" s="62"/>
      <c r="I288" s="62"/>
      <c r="J288" s="53"/>
      <c r="K288" s="54"/>
      <c r="L288" s="53"/>
      <c r="M288" s="55"/>
      <c r="N288" s="77"/>
      <c r="O288" s="77"/>
      <c r="P288" s="77"/>
    </row>
    <row r="289" spans="3:16" x14ac:dyDescent="0.2">
      <c r="C289" s="74"/>
      <c r="D289" s="75"/>
      <c r="E289" s="76"/>
      <c r="F289" s="76"/>
      <c r="G289" s="62"/>
      <c r="H289" s="62"/>
      <c r="I289" s="62"/>
      <c r="J289" s="53"/>
      <c r="K289" s="54"/>
      <c r="L289" s="53"/>
      <c r="M289" s="55"/>
      <c r="N289" s="77"/>
      <c r="O289" s="77"/>
      <c r="P289" s="77"/>
    </row>
    <row r="290" spans="3:16" x14ac:dyDescent="0.2">
      <c r="C290" s="74"/>
      <c r="D290" s="75"/>
      <c r="E290" s="76"/>
      <c r="F290" s="76"/>
      <c r="G290" s="62"/>
      <c r="H290" s="62"/>
      <c r="I290" s="62"/>
      <c r="J290" s="53"/>
      <c r="K290" s="54"/>
      <c r="L290" s="53"/>
      <c r="M290" s="55"/>
      <c r="N290" s="77"/>
      <c r="O290" s="77"/>
      <c r="P290" s="77"/>
    </row>
    <row r="291" spans="3:16" x14ac:dyDescent="0.2">
      <c r="C291" s="74"/>
      <c r="D291" s="75"/>
      <c r="E291" s="76"/>
      <c r="F291" s="76"/>
      <c r="G291" s="62"/>
      <c r="H291" s="62"/>
      <c r="I291" s="62"/>
      <c r="J291" s="53"/>
      <c r="K291" s="54"/>
      <c r="L291" s="53"/>
      <c r="M291" s="55"/>
      <c r="N291" s="77"/>
      <c r="O291" s="77"/>
      <c r="P291" s="77"/>
    </row>
    <row r="292" spans="3:16" x14ac:dyDescent="0.2">
      <c r="C292" s="74"/>
      <c r="D292" s="75"/>
      <c r="E292" s="76"/>
      <c r="F292" s="76"/>
      <c r="G292" s="62"/>
      <c r="H292" s="62"/>
      <c r="I292" s="62"/>
      <c r="J292" s="53"/>
      <c r="K292" s="54"/>
      <c r="L292" s="53"/>
      <c r="M292" s="55"/>
      <c r="N292" s="77"/>
      <c r="O292" s="77"/>
      <c r="P292" s="77"/>
    </row>
    <row r="293" spans="3:16" x14ac:dyDescent="0.2">
      <c r="C293" s="74"/>
      <c r="D293" s="75"/>
      <c r="E293" s="76"/>
      <c r="F293" s="76"/>
      <c r="G293" s="62"/>
      <c r="H293" s="62"/>
      <c r="I293" s="62"/>
      <c r="J293" s="53"/>
      <c r="K293" s="54"/>
      <c r="L293" s="53"/>
      <c r="M293" s="55"/>
      <c r="N293" s="77"/>
      <c r="O293" s="77"/>
      <c r="P293" s="77"/>
    </row>
    <row r="294" spans="3:16" x14ac:dyDescent="0.2">
      <c r="C294" s="74"/>
      <c r="D294" s="75"/>
      <c r="E294" s="76"/>
      <c r="F294" s="76"/>
      <c r="G294" s="62"/>
      <c r="H294" s="62"/>
      <c r="I294" s="62"/>
      <c r="J294" s="53"/>
      <c r="K294" s="54"/>
      <c r="L294" s="53"/>
      <c r="M294" s="55"/>
      <c r="N294" s="77"/>
      <c r="O294" s="77"/>
      <c r="P294" s="77"/>
    </row>
    <row r="295" spans="3:16" x14ac:dyDescent="0.2">
      <c r="C295" s="74"/>
      <c r="D295" s="75"/>
      <c r="E295" s="76"/>
      <c r="F295" s="76"/>
      <c r="G295" s="62"/>
      <c r="H295" s="62"/>
      <c r="I295" s="62"/>
      <c r="J295" s="53"/>
      <c r="K295" s="54"/>
      <c r="L295" s="53"/>
      <c r="M295" s="55"/>
      <c r="N295" s="77"/>
      <c r="O295" s="77"/>
      <c r="P295" s="77"/>
    </row>
    <row r="296" spans="3:16" x14ac:dyDescent="0.2">
      <c r="C296" s="74"/>
      <c r="D296" s="75"/>
      <c r="E296" s="76"/>
      <c r="F296" s="76"/>
      <c r="G296" s="62"/>
      <c r="H296" s="62"/>
      <c r="I296" s="62"/>
      <c r="J296" s="53"/>
      <c r="K296" s="54"/>
      <c r="L296" s="53"/>
      <c r="M296" s="55"/>
      <c r="N296" s="77"/>
      <c r="O296" s="77"/>
      <c r="P296" s="77"/>
    </row>
    <row r="297" spans="3:16" x14ac:dyDescent="0.2">
      <c r="C297" s="74"/>
      <c r="D297" s="75"/>
      <c r="E297" s="76"/>
      <c r="F297" s="76"/>
      <c r="G297" s="62"/>
      <c r="H297" s="62"/>
      <c r="I297" s="62"/>
      <c r="J297" s="53"/>
      <c r="K297" s="54"/>
      <c r="L297" s="53"/>
      <c r="M297" s="55"/>
      <c r="N297" s="77"/>
      <c r="O297" s="77"/>
      <c r="P297" s="77"/>
    </row>
    <row r="298" spans="3:16" x14ac:dyDescent="0.2">
      <c r="C298" s="74"/>
      <c r="D298" s="75"/>
      <c r="E298" s="76"/>
      <c r="F298" s="76"/>
      <c r="G298" s="62"/>
      <c r="H298" s="62"/>
      <c r="I298" s="62"/>
      <c r="J298" s="53"/>
      <c r="K298" s="54"/>
      <c r="L298" s="53"/>
      <c r="M298" s="55"/>
      <c r="N298" s="77"/>
      <c r="O298" s="77"/>
      <c r="P298" s="77"/>
    </row>
    <row r="299" spans="3:16" x14ac:dyDescent="0.2">
      <c r="C299" s="74"/>
      <c r="D299" s="75"/>
      <c r="E299" s="76"/>
      <c r="F299" s="76"/>
      <c r="G299" s="62"/>
      <c r="H299" s="62"/>
      <c r="I299" s="62"/>
      <c r="J299" s="53"/>
      <c r="K299" s="54"/>
      <c r="L299" s="53"/>
      <c r="M299" s="55"/>
      <c r="N299" s="77"/>
      <c r="O299" s="77"/>
      <c r="P299" s="77"/>
    </row>
    <row r="300" spans="3:16" x14ac:dyDescent="0.2">
      <c r="C300" s="74"/>
      <c r="D300" s="75"/>
      <c r="E300" s="76"/>
      <c r="F300" s="76"/>
      <c r="G300" s="62"/>
      <c r="H300" s="62"/>
      <c r="I300" s="62"/>
      <c r="J300" s="53"/>
      <c r="K300" s="54"/>
      <c r="L300" s="53"/>
      <c r="M300" s="55"/>
      <c r="N300" s="77"/>
      <c r="O300" s="77"/>
      <c r="P300" s="77"/>
    </row>
    <row r="301" spans="3:16" x14ac:dyDescent="0.2">
      <c r="C301" s="74"/>
      <c r="D301" s="75"/>
      <c r="E301" s="76"/>
      <c r="F301" s="76"/>
      <c r="G301" s="62"/>
      <c r="H301" s="62"/>
      <c r="I301" s="62"/>
      <c r="J301" s="53"/>
      <c r="K301" s="54"/>
      <c r="L301" s="53"/>
      <c r="M301" s="55"/>
      <c r="N301" s="77"/>
      <c r="O301" s="77"/>
      <c r="P301" s="77"/>
    </row>
    <row r="302" spans="3:16" x14ac:dyDescent="0.2">
      <c r="C302" s="74"/>
      <c r="D302" s="75"/>
      <c r="E302" s="76"/>
      <c r="F302" s="76"/>
      <c r="G302" s="62"/>
      <c r="H302" s="62"/>
      <c r="I302" s="62"/>
      <c r="J302" s="53"/>
      <c r="K302" s="54"/>
      <c r="L302" s="53"/>
      <c r="M302" s="55"/>
      <c r="N302" s="77"/>
      <c r="O302" s="77"/>
      <c r="P302" s="77"/>
    </row>
    <row r="303" spans="3:16" x14ac:dyDescent="0.2">
      <c r="C303" s="74"/>
      <c r="D303" s="75"/>
      <c r="E303" s="76"/>
      <c r="F303" s="76"/>
      <c r="G303" s="62"/>
      <c r="H303" s="62"/>
      <c r="I303" s="62"/>
      <c r="J303" s="53"/>
      <c r="K303" s="54"/>
      <c r="L303" s="53"/>
      <c r="M303" s="55"/>
      <c r="N303" s="77"/>
      <c r="O303" s="77"/>
      <c r="P303" s="77"/>
    </row>
    <row r="304" spans="3:16" x14ac:dyDescent="0.2">
      <c r="C304" s="74"/>
      <c r="D304" s="75"/>
      <c r="E304" s="76"/>
      <c r="F304" s="76"/>
      <c r="G304" s="62"/>
      <c r="H304" s="62"/>
      <c r="I304" s="62"/>
      <c r="J304" s="53"/>
      <c r="K304" s="54"/>
      <c r="L304" s="53"/>
      <c r="M304" s="55"/>
      <c r="N304" s="77"/>
      <c r="O304" s="77"/>
      <c r="P304" s="77"/>
    </row>
    <row r="305" spans="3:16" x14ac:dyDescent="0.2">
      <c r="C305" s="74"/>
      <c r="D305" s="75"/>
      <c r="E305" s="76"/>
      <c r="F305" s="76"/>
      <c r="G305" s="62"/>
      <c r="H305" s="62"/>
      <c r="I305" s="62"/>
      <c r="J305" s="53"/>
      <c r="K305" s="54"/>
      <c r="L305" s="53"/>
      <c r="M305" s="55"/>
      <c r="N305" s="77"/>
      <c r="O305" s="77"/>
      <c r="P305" s="77"/>
    </row>
    <row r="306" spans="3:16" x14ac:dyDescent="0.2">
      <c r="C306" s="74"/>
      <c r="D306" s="75"/>
      <c r="E306" s="76"/>
      <c r="F306" s="76"/>
      <c r="G306" s="62"/>
      <c r="H306" s="62"/>
      <c r="I306" s="62"/>
      <c r="J306" s="53"/>
      <c r="K306" s="54"/>
      <c r="L306" s="53"/>
      <c r="M306" s="55"/>
      <c r="N306" s="77"/>
      <c r="O306" s="77"/>
      <c r="P306" s="77"/>
    </row>
    <row r="307" spans="3:16" x14ac:dyDescent="0.2">
      <c r="C307" s="74"/>
      <c r="D307" s="75"/>
      <c r="E307" s="76"/>
      <c r="F307" s="76"/>
      <c r="G307" s="62"/>
      <c r="H307" s="62"/>
      <c r="I307" s="62"/>
      <c r="J307" s="53"/>
      <c r="K307" s="54"/>
      <c r="L307" s="53"/>
      <c r="M307" s="55"/>
      <c r="N307" s="77"/>
      <c r="O307" s="77"/>
      <c r="P307" s="77"/>
    </row>
    <row r="308" spans="3:16" x14ac:dyDescent="0.2">
      <c r="C308" s="74"/>
      <c r="D308" s="75"/>
      <c r="E308" s="76"/>
      <c r="F308" s="76"/>
      <c r="G308" s="62"/>
      <c r="H308" s="62"/>
      <c r="I308" s="62"/>
      <c r="J308" s="53"/>
      <c r="K308" s="54"/>
      <c r="L308" s="53"/>
      <c r="M308" s="55"/>
      <c r="N308" s="77"/>
      <c r="O308" s="77"/>
      <c r="P308" s="77"/>
    </row>
    <row r="309" spans="3:16" x14ac:dyDescent="0.2">
      <c r="C309" s="74"/>
      <c r="D309" s="75"/>
      <c r="E309" s="76"/>
      <c r="F309" s="76"/>
      <c r="G309" s="62"/>
      <c r="H309" s="62"/>
      <c r="I309" s="62"/>
      <c r="J309" s="53"/>
      <c r="K309" s="54"/>
      <c r="L309" s="53"/>
      <c r="M309" s="55"/>
      <c r="N309" s="77"/>
      <c r="O309" s="77"/>
      <c r="P309" s="77"/>
    </row>
    <row r="310" spans="3:16" x14ac:dyDescent="0.2">
      <c r="C310" s="74"/>
      <c r="D310" s="75"/>
      <c r="E310" s="76"/>
      <c r="F310" s="76"/>
      <c r="G310" s="62"/>
      <c r="H310" s="62"/>
      <c r="I310" s="62"/>
      <c r="J310" s="53"/>
      <c r="K310" s="54"/>
      <c r="L310" s="53"/>
      <c r="M310" s="55"/>
      <c r="N310" s="77"/>
      <c r="O310" s="77"/>
      <c r="P310" s="77"/>
    </row>
    <row r="311" spans="3:16" x14ac:dyDescent="0.2">
      <c r="C311" s="74"/>
      <c r="D311" s="75"/>
      <c r="E311" s="76"/>
      <c r="F311" s="76"/>
      <c r="G311" s="62"/>
      <c r="H311" s="62"/>
      <c r="I311" s="62"/>
      <c r="J311" s="53"/>
      <c r="K311" s="54"/>
      <c r="L311" s="53"/>
      <c r="M311" s="55"/>
      <c r="N311" s="77"/>
      <c r="O311" s="77"/>
      <c r="P311" s="77"/>
    </row>
    <row r="312" spans="3:16" x14ac:dyDescent="0.2">
      <c r="C312" s="74"/>
      <c r="D312" s="75"/>
      <c r="E312" s="76"/>
      <c r="F312" s="76"/>
      <c r="G312" s="62"/>
      <c r="H312" s="62"/>
      <c r="I312" s="62"/>
      <c r="J312" s="53"/>
      <c r="K312" s="54"/>
      <c r="L312" s="53"/>
      <c r="M312" s="55"/>
      <c r="N312" s="77"/>
      <c r="O312" s="77"/>
      <c r="P312" s="77"/>
    </row>
    <row r="313" spans="3:16" x14ac:dyDescent="0.2">
      <c r="C313" s="74"/>
      <c r="D313" s="75"/>
      <c r="E313" s="76"/>
      <c r="F313" s="76"/>
      <c r="G313" s="62"/>
      <c r="H313" s="62"/>
      <c r="I313" s="62"/>
      <c r="J313" s="53"/>
      <c r="K313" s="54"/>
      <c r="L313" s="53"/>
      <c r="M313" s="55"/>
      <c r="N313" s="77"/>
      <c r="O313" s="77"/>
      <c r="P313" s="77"/>
    </row>
    <row r="314" spans="3:16" x14ac:dyDescent="0.2">
      <c r="C314" s="78"/>
      <c r="D314" s="75"/>
      <c r="E314" s="79"/>
      <c r="F314" s="79"/>
      <c r="G314" s="62"/>
      <c r="H314" s="62"/>
      <c r="I314" s="62"/>
      <c r="J314" s="53"/>
      <c r="K314" s="54"/>
      <c r="L314" s="53"/>
      <c r="M314" s="55"/>
      <c r="N314" s="77"/>
      <c r="O314" s="77"/>
      <c r="P314" s="77"/>
    </row>
    <row r="315" spans="3:16" x14ac:dyDescent="0.2">
      <c r="C315" s="74"/>
      <c r="D315" s="75"/>
      <c r="E315" s="76"/>
      <c r="F315" s="76"/>
      <c r="G315" s="62"/>
      <c r="H315" s="62"/>
      <c r="I315" s="62"/>
      <c r="J315" s="53"/>
      <c r="K315" s="54"/>
      <c r="L315" s="53"/>
      <c r="M315" s="55"/>
      <c r="N315" s="77"/>
      <c r="O315" s="77"/>
      <c r="P315" s="77"/>
    </row>
    <row r="316" spans="3:16" x14ac:dyDescent="0.2">
      <c r="C316" s="74"/>
      <c r="D316" s="75"/>
      <c r="E316" s="76"/>
      <c r="F316" s="76"/>
      <c r="G316" s="62"/>
      <c r="H316" s="62"/>
      <c r="I316" s="62"/>
      <c r="J316" s="53"/>
      <c r="K316" s="54"/>
      <c r="L316" s="53"/>
      <c r="M316" s="55"/>
      <c r="N316" s="77"/>
      <c r="O316" s="77"/>
      <c r="P316" s="77"/>
    </row>
    <row r="317" spans="3:16" x14ac:dyDescent="0.2">
      <c r="C317" s="74"/>
      <c r="D317" s="75"/>
      <c r="E317" s="76"/>
      <c r="F317" s="76"/>
      <c r="G317" s="62"/>
      <c r="H317" s="62"/>
      <c r="I317" s="62"/>
      <c r="J317" s="53"/>
      <c r="K317" s="54"/>
      <c r="L317" s="53"/>
      <c r="M317" s="55"/>
      <c r="N317" s="77"/>
      <c r="O317" s="77"/>
      <c r="P317" s="77"/>
    </row>
    <row r="318" spans="3:16" x14ac:dyDescent="0.2">
      <c r="C318" s="74"/>
      <c r="D318" s="75"/>
      <c r="E318" s="76"/>
      <c r="F318" s="76"/>
      <c r="G318" s="62"/>
      <c r="H318" s="62"/>
      <c r="I318" s="62"/>
      <c r="J318" s="53"/>
      <c r="K318" s="54"/>
      <c r="L318" s="53"/>
      <c r="M318" s="55"/>
      <c r="N318" s="77"/>
      <c r="O318" s="77"/>
      <c r="P318" s="77"/>
    </row>
    <row r="319" spans="3:16" x14ac:dyDescent="0.2">
      <c r="C319" s="74"/>
      <c r="D319" s="75"/>
      <c r="E319" s="76"/>
      <c r="F319" s="76"/>
      <c r="G319" s="62"/>
      <c r="H319" s="62"/>
      <c r="I319" s="62"/>
      <c r="J319" s="53"/>
      <c r="K319" s="54"/>
      <c r="L319" s="53"/>
      <c r="M319" s="55"/>
      <c r="N319" s="77"/>
      <c r="O319" s="77"/>
      <c r="P319" s="77"/>
    </row>
    <row r="320" spans="3:16" x14ac:dyDescent="0.2">
      <c r="C320" s="74"/>
      <c r="D320" s="75"/>
      <c r="E320" s="76"/>
      <c r="F320" s="76"/>
      <c r="G320" s="62"/>
      <c r="H320" s="62"/>
      <c r="I320" s="62"/>
      <c r="J320" s="53"/>
      <c r="K320" s="54"/>
      <c r="L320" s="53"/>
      <c r="M320" s="55"/>
      <c r="N320" s="77"/>
      <c r="O320" s="77"/>
      <c r="P320" s="77"/>
    </row>
    <row r="321" spans="3:21" x14ac:dyDescent="0.2">
      <c r="C321" s="74"/>
      <c r="D321" s="75"/>
      <c r="E321" s="76"/>
      <c r="F321" s="76"/>
      <c r="G321" s="62"/>
      <c r="H321" s="62"/>
      <c r="I321" s="62"/>
      <c r="J321" s="53"/>
      <c r="K321" s="54"/>
      <c r="L321" s="53"/>
      <c r="M321" s="55"/>
      <c r="N321" s="77"/>
      <c r="O321" s="77"/>
      <c r="P321" s="77"/>
    </row>
    <row r="322" spans="3:21" x14ac:dyDescent="0.2">
      <c r="C322" s="80"/>
      <c r="D322" s="75"/>
      <c r="E322" s="79"/>
      <c r="F322" s="79"/>
      <c r="G322" s="63"/>
      <c r="H322" s="63"/>
      <c r="I322" s="63"/>
      <c r="J322" s="53"/>
      <c r="K322" s="54"/>
      <c r="L322" s="53"/>
      <c r="M322" s="55"/>
      <c r="N322" s="77"/>
      <c r="O322" s="77"/>
      <c r="P322" s="77"/>
    </row>
    <row r="323" spans="3:21" x14ac:dyDescent="0.2">
      <c r="C323" s="80"/>
      <c r="D323" s="75"/>
      <c r="E323" s="79"/>
      <c r="F323" s="79"/>
      <c r="G323" s="63"/>
      <c r="H323" s="63"/>
      <c r="I323" s="63"/>
      <c r="J323" s="53"/>
      <c r="K323" s="54"/>
      <c r="L323" s="53"/>
      <c r="M323" s="55"/>
      <c r="N323" s="77"/>
      <c r="O323" s="77"/>
      <c r="P323" s="77"/>
    </row>
    <row r="324" spans="3:21" x14ac:dyDescent="0.2">
      <c r="C324" s="80"/>
      <c r="D324" s="75"/>
      <c r="E324" s="79"/>
      <c r="F324" s="79"/>
      <c r="G324" s="63"/>
      <c r="H324" s="63"/>
      <c r="I324" s="63"/>
      <c r="J324" s="53"/>
      <c r="K324" s="54"/>
      <c r="L324" s="53"/>
      <c r="M324" s="55"/>
      <c r="N324" s="77"/>
      <c r="O324" s="77"/>
      <c r="P324" s="77"/>
    </row>
    <row r="325" spans="3:21" x14ac:dyDescent="0.2">
      <c r="C325" s="80"/>
      <c r="D325" s="75"/>
      <c r="E325" s="79"/>
      <c r="F325" s="79"/>
      <c r="G325" s="63"/>
      <c r="H325" s="63"/>
      <c r="I325" s="63"/>
      <c r="J325" s="53"/>
      <c r="K325" s="54"/>
      <c r="L325" s="53"/>
      <c r="M325" s="55"/>
      <c r="N325" s="77"/>
      <c r="O325" s="77"/>
      <c r="P325" s="77"/>
    </row>
    <row r="326" spans="3:21" x14ac:dyDescent="0.2">
      <c r="C326" s="78"/>
      <c r="D326" s="75"/>
      <c r="E326" s="79"/>
      <c r="F326" s="79"/>
      <c r="G326" s="63"/>
      <c r="H326" s="63"/>
      <c r="I326" s="63"/>
      <c r="J326" s="53"/>
      <c r="K326" s="54"/>
      <c r="L326" s="53"/>
      <c r="M326" s="55"/>
      <c r="N326" s="77"/>
      <c r="O326" s="77"/>
      <c r="P326" s="77"/>
    </row>
    <row r="327" spans="3:21" x14ac:dyDescent="0.2">
      <c r="C327" s="80"/>
      <c r="D327" s="75"/>
      <c r="E327" s="79"/>
      <c r="F327" s="79"/>
      <c r="G327" s="63"/>
      <c r="H327" s="63"/>
      <c r="I327" s="63"/>
      <c r="J327" s="53"/>
      <c r="K327" s="54"/>
      <c r="L327" s="53"/>
      <c r="M327" s="55"/>
      <c r="N327" s="77"/>
      <c r="O327" s="77"/>
      <c r="P327" s="77"/>
    </row>
    <row r="328" spans="3:21" x14ac:dyDescent="0.2">
      <c r="C328" s="80"/>
      <c r="D328" s="75"/>
      <c r="E328" s="79"/>
      <c r="F328" s="79"/>
      <c r="G328" s="63"/>
      <c r="H328" s="63"/>
      <c r="I328" s="63"/>
      <c r="J328" s="53"/>
      <c r="K328" s="54"/>
      <c r="L328" s="53"/>
      <c r="M328" s="55"/>
      <c r="N328" s="77"/>
      <c r="O328" s="77"/>
      <c r="P328" s="77"/>
    </row>
    <row r="329" spans="3:21" x14ac:dyDescent="0.2">
      <c r="C329" s="80"/>
      <c r="D329" s="75"/>
      <c r="E329" s="79"/>
      <c r="F329" s="79"/>
      <c r="G329" s="63"/>
      <c r="H329" s="63"/>
      <c r="I329" s="63"/>
      <c r="J329" s="53"/>
      <c r="K329" s="54"/>
      <c r="L329" s="53"/>
      <c r="M329" s="55"/>
      <c r="N329" s="77"/>
      <c r="O329" s="77"/>
      <c r="P329" s="77"/>
    </row>
    <row r="330" spans="3:21" x14ac:dyDescent="0.2">
      <c r="C330" s="80"/>
      <c r="D330" s="75"/>
      <c r="E330" s="79"/>
      <c r="F330" s="79"/>
      <c r="G330" s="63"/>
      <c r="H330" s="63"/>
      <c r="I330" s="63"/>
      <c r="J330" s="53"/>
      <c r="K330" s="54"/>
      <c r="L330" s="53"/>
      <c r="M330" s="55"/>
      <c r="N330" s="77"/>
      <c r="O330" s="77"/>
      <c r="P330" s="77"/>
    </row>
    <row r="331" spans="3:21" x14ac:dyDescent="0.2">
      <c r="C331" s="80"/>
      <c r="D331" s="75"/>
      <c r="E331" s="79"/>
      <c r="F331" s="79"/>
      <c r="G331" s="63"/>
      <c r="H331" s="63"/>
      <c r="I331" s="63"/>
      <c r="J331" s="53"/>
      <c r="K331" s="54"/>
      <c r="L331" s="53"/>
      <c r="M331" s="55"/>
      <c r="N331" s="77"/>
      <c r="O331" s="77"/>
      <c r="P331" s="77"/>
    </row>
    <row r="332" spans="3:21" x14ac:dyDescent="0.2">
      <c r="C332" s="80"/>
      <c r="D332" s="75"/>
      <c r="E332" s="79"/>
      <c r="F332" s="79"/>
      <c r="G332" s="63"/>
      <c r="H332" s="63"/>
      <c r="I332" s="63"/>
      <c r="J332" s="53"/>
      <c r="K332" s="54"/>
      <c r="L332" s="53"/>
      <c r="M332" s="55"/>
      <c r="N332" s="77"/>
      <c r="O332" s="77"/>
      <c r="P332" s="77"/>
    </row>
    <row r="333" spans="3:21" x14ac:dyDescent="0.2">
      <c r="C333" s="80"/>
      <c r="D333" s="75"/>
      <c r="E333" s="79"/>
      <c r="F333" s="79"/>
      <c r="G333" s="63"/>
      <c r="H333" s="63"/>
      <c r="I333" s="63"/>
      <c r="J333" s="53"/>
      <c r="K333" s="54"/>
      <c r="L333" s="53"/>
      <c r="M333" s="55"/>
      <c r="N333" s="77"/>
      <c r="O333" s="77"/>
      <c r="P333" s="77"/>
      <c r="U333" s="81"/>
    </row>
    <row r="334" spans="3:21" x14ac:dyDescent="0.2">
      <c r="C334" s="80"/>
      <c r="D334" s="75"/>
      <c r="E334" s="79"/>
      <c r="F334" s="79"/>
      <c r="G334" s="63"/>
      <c r="H334" s="63"/>
      <c r="I334" s="63"/>
      <c r="J334" s="53"/>
      <c r="K334" s="54"/>
      <c r="L334" s="53"/>
      <c r="M334" s="55"/>
      <c r="N334" s="77"/>
      <c r="O334" s="77"/>
      <c r="P334" s="77"/>
    </row>
    <row r="335" spans="3:21" x14ac:dyDescent="0.2">
      <c r="C335" s="80"/>
      <c r="D335" s="75"/>
      <c r="E335" s="79"/>
      <c r="F335" s="79"/>
      <c r="G335" s="63"/>
      <c r="H335" s="63"/>
      <c r="I335" s="63"/>
      <c r="J335" s="53"/>
      <c r="K335" s="54"/>
      <c r="L335" s="53"/>
      <c r="M335" s="55"/>
      <c r="N335" s="77"/>
      <c r="O335" s="77"/>
      <c r="P335" s="77"/>
    </row>
    <row r="336" spans="3:21" x14ac:dyDescent="0.2">
      <c r="C336" s="80"/>
      <c r="D336" s="75"/>
      <c r="E336" s="79"/>
      <c r="F336" s="79"/>
      <c r="G336" s="63"/>
      <c r="H336" s="63"/>
      <c r="I336" s="63"/>
      <c r="J336" s="53"/>
      <c r="K336" s="54"/>
      <c r="L336" s="53"/>
      <c r="M336" s="55"/>
      <c r="N336" s="77"/>
      <c r="O336" s="77"/>
      <c r="P336" s="77"/>
    </row>
    <row r="337" spans="3:25" x14ac:dyDescent="0.2">
      <c r="C337" s="80"/>
      <c r="D337" s="75"/>
      <c r="E337" s="79"/>
      <c r="F337" s="79"/>
      <c r="G337" s="63"/>
      <c r="H337" s="63"/>
      <c r="I337" s="63"/>
      <c r="J337" s="53"/>
      <c r="K337" s="54"/>
      <c r="L337" s="53"/>
      <c r="M337" s="55"/>
      <c r="N337" s="77"/>
      <c r="O337" s="77"/>
      <c r="P337" s="77"/>
    </row>
    <row r="338" spans="3:25" x14ac:dyDescent="0.2">
      <c r="C338" s="78"/>
      <c r="D338" s="75"/>
      <c r="E338" s="79"/>
      <c r="F338" s="79"/>
      <c r="G338" s="63"/>
      <c r="H338" s="63"/>
      <c r="I338" s="63"/>
      <c r="J338" s="53"/>
      <c r="K338" s="54"/>
      <c r="L338" s="53"/>
      <c r="M338" s="55"/>
      <c r="N338" s="77"/>
      <c r="O338" s="77"/>
      <c r="P338" s="77"/>
    </row>
    <row r="339" spans="3:25" x14ac:dyDescent="0.2">
      <c r="C339" s="80"/>
      <c r="D339" s="75"/>
      <c r="E339" s="79"/>
      <c r="F339" s="79"/>
      <c r="G339" s="63"/>
      <c r="H339" s="63"/>
      <c r="I339" s="63"/>
      <c r="J339" s="53"/>
      <c r="K339" s="54"/>
      <c r="L339" s="53"/>
      <c r="M339" s="55"/>
      <c r="N339" s="77"/>
      <c r="O339" s="77"/>
      <c r="P339" s="77"/>
    </row>
    <row r="340" spans="3:25" x14ac:dyDescent="0.2">
      <c r="C340" s="80"/>
      <c r="D340" s="75"/>
      <c r="E340" s="79"/>
      <c r="F340" s="79"/>
      <c r="G340" s="63"/>
      <c r="H340" s="63"/>
      <c r="I340" s="63"/>
      <c r="J340" s="53"/>
      <c r="K340" s="54"/>
      <c r="L340" s="53"/>
      <c r="M340" s="55"/>
      <c r="N340" s="77"/>
      <c r="O340" s="77"/>
      <c r="P340" s="77"/>
    </row>
    <row r="341" spans="3:25" x14ac:dyDescent="0.2">
      <c r="C341" s="80"/>
      <c r="D341" s="75"/>
      <c r="E341" s="79"/>
      <c r="F341" s="79"/>
      <c r="G341" s="63"/>
      <c r="H341" s="63"/>
      <c r="I341" s="63"/>
      <c r="J341" s="53"/>
      <c r="K341" s="54"/>
      <c r="L341" s="53"/>
      <c r="M341" s="55"/>
      <c r="N341" s="77"/>
      <c r="O341" s="77"/>
      <c r="P341" s="77"/>
    </row>
    <row r="342" spans="3:25" x14ac:dyDescent="0.2">
      <c r="C342" s="80"/>
      <c r="D342" s="75"/>
      <c r="E342" s="79"/>
      <c r="F342" s="79"/>
      <c r="G342" s="63"/>
      <c r="H342" s="63"/>
      <c r="I342" s="63"/>
      <c r="J342" s="53"/>
      <c r="K342" s="54"/>
      <c r="L342" s="53"/>
      <c r="M342" s="55"/>
      <c r="N342" s="77"/>
      <c r="O342" s="77"/>
      <c r="P342" s="77"/>
    </row>
    <row r="343" spans="3:25" x14ac:dyDescent="0.2">
      <c r="C343" s="80"/>
      <c r="D343" s="75"/>
      <c r="E343" s="79"/>
      <c r="F343" s="79"/>
      <c r="G343" s="63"/>
      <c r="H343" s="63"/>
      <c r="I343" s="63"/>
      <c r="J343" s="53"/>
      <c r="K343" s="54"/>
      <c r="L343" s="53"/>
      <c r="M343" s="55"/>
      <c r="N343" s="77"/>
      <c r="O343" s="77"/>
      <c r="P343" s="77"/>
    </row>
    <row r="344" spans="3:25" x14ac:dyDescent="0.2">
      <c r="C344" s="80"/>
      <c r="D344" s="75"/>
      <c r="E344" s="79"/>
      <c r="F344" s="79"/>
      <c r="G344" s="63"/>
      <c r="H344" s="63"/>
      <c r="I344" s="63"/>
      <c r="J344" s="53"/>
      <c r="K344" s="54"/>
      <c r="L344" s="53"/>
      <c r="M344" s="55"/>
      <c r="N344" s="77"/>
      <c r="O344" s="77"/>
      <c r="P344" s="77"/>
    </row>
    <row r="345" spans="3:25" x14ac:dyDescent="0.2">
      <c r="C345" s="80"/>
      <c r="D345" s="75"/>
      <c r="E345" s="79"/>
      <c r="F345" s="79"/>
      <c r="G345" s="63"/>
      <c r="H345" s="63"/>
      <c r="I345" s="63"/>
      <c r="J345" s="53"/>
      <c r="K345" s="54"/>
      <c r="L345" s="53"/>
      <c r="M345" s="55"/>
      <c r="N345" s="77"/>
      <c r="O345" s="77"/>
      <c r="P345" s="77"/>
    </row>
    <row r="346" spans="3:25" x14ac:dyDescent="0.2">
      <c r="C346" s="80"/>
      <c r="D346" s="75"/>
      <c r="E346" s="79"/>
      <c r="F346" s="79"/>
      <c r="G346" s="63"/>
      <c r="H346" s="63"/>
      <c r="I346" s="63"/>
      <c r="J346" s="53"/>
      <c r="K346" s="54"/>
      <c r="L346" s="53"/>
      <c r="M346" s="55"/>
      <c r="N346" s="77"/>
      <c r="O346" s="77"/>
      <c r="P346" s="77"/>
    </row>
    <row r="347" spans="3:25" x14ac:dyDescent="0.2">
      <c r="C347" s="80"/>
      <c r="D347" s="75"/>
      <c r="E347" s="79"/>
      <c r="F347" s="79"/>
      <c r="G347" s="63"/>
      <c r="H347" s="63"/>
      <c r="I347" s="63"/>
      <c r="J347" s="53"/>
      <c r="K347" s="54"/>
      <c r="L347" s="53"/>
      <c r="M347" s="55"/>
      <c r="N347" s="77"/>
      <c r="O347" s="77"/>
      <c r="P347" s="77"/>
    </row>
    <row r="348" spans="3:25" x14ac:dyDescent="0.2">
      <c r="C348" s="80"/>
      <c r="D348" s="75"/>
      <c r="E348" s="79"/>
      <c r="F348" s="79"/>
      <c r="G348" s="63"/>
      <c r="H348" s="63"/>
      <c r="I348" s="63"/>
      <c r="J348" s="53"/>
      <c r="K348" s="54"/>
      <c r="L348" s="53"/>
      <c r="M348" s="55"/>
      <c r="N348" s="77"/>
      <c r="O348" s="77"/>
      <c r="P348" s="77"/>
    </row>
    <row r="349" spans="3:25" x14ac:dyDescent="0.2">
      <c r="C349" s="80"/>
      <c r="D349" s="75"/>
      <c r="E349" s="79"/>
      <c r="F349" s="79"/>
      <c r="G349" s="63"/>
      <c r="H349" s="63"/>
      <c r="I349" s="63"/>
      <c r="J349" s="53"/>
      <c r="K349" s="54"/>
      <c r="L349" s="53"/>
      <c r="M349" s="55"/>
      <c r="N349" s="77"/>
      <c r="O349" s="77"/>
      <c r="P349" s="77"/>
      <c r="T349" s="29"/>
    </row>
    <row r="350" spans="3:25" x14ac:dyDescent="0.2">
      <c r="C350" s="78"/>
      <c r="D350" s="75"/>
      <c r="E350" s="79"/>
      <c r="F350" s="79"/>
      <c r="G350" s="63"/>
      <c r="H350" s="63"/>
      <c r="I350" s="63"/>
      <c r="J350" s="53"/>
      <c r="K350" s="54"/>
      <c r="L350" s="53"/>
      <c r="M350" s="55"/>
      <c r="N350" s="77"/>
      <c r="O350" s="77"/>
      <c r="P350" s="77"/>
      <c r="T350" s="29"/>
      <c r="U350" s="29"/>
      <c r="V350" s="29"/>
      <c r="W350" s="29"/>
      <c r="X350" s="29"/>
      <c r="Y350" s="29"/>
    </row>
    <row r="351" spans="3:25" x14ac:dyDescent="0.2">
      <c r="C351" s="80"/>
      <c r="D351" s="75"/>
      <c r="E351" s="79"/>
      <c r="F351" s="79"/>
      <c r="G351" s="63"/>
      <c r="H351" s="63"/>
      <c r="I351" s="63"/>
      <c r="J351" s="53"/>
      <c r="K351" s="54"/>
      <c r="L351" s="53"/>
      <c r="M351" s="55"/>
      <c r="N351" s="77"/>
      <c r="O351" s="77"/>
      <c r="P351" s="77"/>
      <c r="U351" s="82"/>
      <c r="V351" s="81"/>
      <c r="W351" s="83"/>
    </row>
    <row r="352" spans="3:25" x14ac:dyDescent="0.2">
      <c r="C352" s="80"/>
      <c r="D352" s="75"/>
      <c r="E352" s="79"/>
      <c r="F352" s="79"/>
      <c r="G352" s="63"/>
      <c r="H352" s="63"/>
      <c r="I352" s="63"/>
      <c r="J352" s="53"/>
      <c r="K352" s="54"/>
      <c r="L352" s="53"/>
      <c r="M352" s="55"/>
      <c r="N352" s="77"/>
      <c r="O352" s="77"/>
      <c r="P352" s="77"/>
      <c r="U352" s="82"/>
      <c r="W352" s="83"/>
      <c r="X352" s="83"/>
      <c r="Y352" s="84"/>
    </row>
    <row r="353" spans="3:25" x14ac:dyDescent="0.2">
      <c r="C353" s="80"/>
      <c r="D353" s="75"/>
      <c r="E353" s="79"/>
      <c r="F353" s="79"/>
      <c r="G353" s="63"/>
      <c r="H353" s="63"/>
      <c r="I353" s="63"/>
      <c r="J353" s="53"/>
      <c r="K353" s="54"/>
      <c r="L353" s="53"/>
      <c r="M353" s="55"/>
      <c r="N353" s="77"/>
      <c r="O353" s="77"/>
      <c r="P353" s="77"/>
      <c r="U353" s="82"/>
      <c r="W353" s="83"/>
      <c r="X353" s="83"/>
      <c r="Y353" s="84"/>
    </row>
    <row r="354" spans="3:25" x14ac:dyDescent="0.2">
      <c r="C354" s="80"/>
      <c r="D354" s="75"/>
      <c r="E354" s="79"/>
      <c r="F354" s="79"/>
      <c r="G354" s="63"/>
      <c r="H354" s="63"/>
      <c r="I354" s="63"/>
      <c r="J354" s="53"/>
      <c r="K354" s="54"/>
      <c r="L354" s="53"/>
      <c r="M354" s="55"/>
      <c r="N354" s="77"/>
      <c r="O354" s="77"/>
      <c r="P354" s="77"/>
      <c r="U354" s="82"/>
      <c r="W354" s="83"/>
      <c r="X354" s="83"/>
      <c r="Y354" s="84"/>
    </row>
    <row r="355" spans="3:25" x14ac:dyDescent="0.2">
      <c r="C355" s="80"/>
      <c r="D355" s="75"/>
      <c r="E355" s="79"/>
      <c r="F355" s="79"/>
      <c r="G355" s="63"/>
      <c r="H355" s="63"/>
      <c r="I355" s="63"/>
      <c r="J355" s="53"/>
      <c r="K355" s="54"/>
      <c r="L355" s="53"/>
      <c r="M355" s="55"/>
      <c r="N355" s="77"/>
      <c r="O355" s="77"/>
      <c r="P355" s="77"/>
      <c r="U355" s="82"/>
      <c r="W355" s="83"/>
      <c r="X355" s="83"/>
      <c r="Y355" s="84"/>
    </row>
    <row r="356" spans="3:25" x14ac:dyDescent="0.2">
      <c r="C356" s="80"/>
      <c r="D356" s="75"/>
      <c r="E356" s="79"/>
      <c r="F356" s="79"/>
      <c r="G356" s="63"/>
      <c r="H356" s="63"/>
      <c r="I356" s="63"/>
      <c r="J356" s="53"/>
      <c r="K356" s="54"/>
      <c r="L356" s="53"/>
      <c r="M356" s="55"/>
      <c r="N356" s="77"/>
      <c r="O356" s="77"/>
      <c r="P356" s="77"/>
    </row>
    <row r="357" spans="3:25" x14ac:dyDescent="0.2">
      <c r="C357" s="80"/>
      <c r="D357" s="75"/>
      <c r="E357" s="79"/>
      <c r="F357" s="79"/>
      <c r="G357" s="63"/>
      <c r="H357" s="63"/>
      <c r="I357" s="63"/>
      <c r="J357" s="53"/>
      <c r="K357" s="54"/>
      <c r="L357" s="53"/>
      <c r="M357" s="55"/>
      <c r="N357" s="77"/>
      <c r="O357" s="77"/>
      <c r="P357" s="77"/>
      <c r="U357" s="82"/>
      <c r="V357" s="82"/>
    </row>
    <row r="358" spans="3:25" x14ac:dyDescent="0.2">
      <c r="C358" s="80"/>
      <c r="D358" s="75"/>
      <c r="E358" s="79"/>
      <c r="F358" s="79"/>
      <c r="G358" s="63"/>
      <c r="H358" s="63"/>
      <c r="I358" s="63"/>
      <c r="J358" s="53"/>
      <c r="K358" s="54"/>
      <c r="L358" s="53"/>
      <c r="M358" s="55"/>
      <c r="N358" s="77"/>
      <c r="O358" s="77"/>
      <c r="P358" s="77"/>
    </row>
    <row r="359" spans="3:25" x14ac:dyDescent="0.2">
      <c r="C359" s="80"/>
      <c r="D359" s="75"/>
      <c r="E359" s="79"/>
      <c r="F359" s="79"/>
      <c r="G359" s="63"/>
      <c r="H359" s="63"/>
      <c r="I359" s="63"/>
      <c r="J359" s="53"/>
      <c r="K359" s="54"/>
      <c r="L359" s="53"/>
      <c r="M359" s="55"/>
      <c r="N359" s="77"/>
      <c r="O359" s="77"/>
      <c r="P359" s="77"/>
    </row>
    <row r="360" spans="3:25" x14ac:dyDescent="0.2">
      <c r="C360" s="80"/>
      <c r="D360" s="75"/>
      <c r="E360" s="79"/>
      <c r="F360" s="79"/>
      <c r="G360" s="63"/>
      <c r="H360" s="63"/>
      <c r="I360" s="63"/>
      <c r="J360" s="53"/>
      <c r="K360" s="54"/>
      <c r="L360" s="53"/>
      <c r="M360" s="55"/>
      <c r="N360" s="77"/>
      <c r="O360" s="77"/>
      <c r="P360" s="77"/>
    </row>
    <row r="361" spans="3:25" x14ac:dyDescent="0.2">
      <c r="C361" s="78"/>
      <c r="D361" s="75"/>
      <c r="E361" s="79"/>
      <c r="F361" s="79"/>
      <c r="G361" s="63"/>
      <c r="H361" s="63"/>
      <c r="I361" s="63"/>
      <c r="J361" s="53"/>
      <c r="K361" s="54"/>
      <c r="L361" s="53"/>
      <c r="M361" s="55"/>
      <c r="N361" s="77"/>
      <c r="O361" s="77"/>
      <c r="P361" s="77"/>
    </row>
    <row r="362" spans="3:25" x14ac:dyDescent="0.2">
      <c r="C362" s="78"/>
      <c r="D362" s="75"/>
      <c r="E362" s="85"/>
      <c r="F362" s="85"/>
      <c r="G362" s="63"/>
      <c r="H362" s="86"/>
      <c r="I362" s="64"/>
      <c r="J362" s="53"/>
      <c r="K362" s="54"/>
      <c r="L362" s="53"/>
      <c r="M362" s="55"/>
      <c r="N362" s="77"/>
      <c r="O362" s="77"/>
      <c r="P362" s="77"/>
      <c r="Q362" s="86"/>
    </row>
    <row r="363" spans="3:25" x14ac:dyDescent="0.2">
      <c r="C363" s="78"/>
      <c r="D363" s="75"/>
      <c r="E363" s="79"/>
      <c r="F363" s="79"/>
      <c r="G363" s="63"/>
      <c r="I363" s="65"/>
      <c r="J363" s="53"/>
      <c r="K363" s="54"/>
      <c r="L363" s="53"/>
      <c r="M363" s="55"/>
      <c r="N363" s="77"/>
      <c r="O363" s="77"/>
      <c r="P363" s="77"/>
    </row>
    <row r="364" spans="3:25" x14ac:dyDescent="0.2">
      <c r="C364" s="78"/>
      <c r="D364" s="75"/>
      <c r="E364" s="79"/>
      <c r="F364" s="79"/>
      <c r="G364" s="63"/>
      <c r="I364" s="65"/>
      <c r="J364" s="53"/>
      <c r="K364" s="54"/>
      <c r="L364" s="53"/>
      <c r="M364" s="55"/>
      <c r="N364" s="77"/>
      <c r="O364" s="77"/>
      <c r="P364" s="77"/>
    </row>
    <row r="365" spans="3:25" x14ac:dyDescent="0.2">
      <c r="C365" s="78"/>
      <c r="D365" s="75"/>
      <c r="E365" s="79"/>
      <c r="F365" s="79"/>
      <c r="G365" s="63"/>
      <c r="I365" s="65"/>
      <c r="J365" s="53"/>
      <c r="K365" s="54"/>
      <c r="L365" s="53"/>
      <c r="M365" s="55"/>
      <c r="N365" s="77"/>
      <c r="O365" s="77"/>
      <c r="P365" s="77"/>
    </row>
    <row r="366" spans="3:25" x14ac:dyDescent="0.2">
      <c r="C366" s="78"/>
      <c r="D366" s="75"/>
      <c r="E366" s="79"/>
      <c r="F366" s="79"/>
      <c r="G366" s="63"/>
      <c r="I366" s="65"/>
      <c r="J366" s="53"/>
      <c r="K366" s="54"/>
      <c r="L366" s="53"/>
      <c r="M366" s="55"/>
      <c r="N366" s="77"/>
      <c r="O366" s="77"/>
      <c r="P366" s="77"/>
    </row>
    <row r="367" spans="3:25" x14ac:dyDescent="0.2">
      <c r="C367" s="78"/>
      <c r="D367" s="75"/>
      <c r="E367" s="79"/>
      <c r="F367" s="79"/>
      <c r="G367" s="87"/>
      <c r="I367" s="66"/>
      <c r="J367" s="53"/>
      <c r="K367" s="54"/>
      <c r="L367" s="53"/>
      <c r="M367" s="55"/>
      <c r="N367" s="77"/>
      <c r="O367" s="77"/>
      <c r="P367" s="77"/>
    </row>
    <row r="368" spans="3:25" x14ac:dyDescent="0.2">
      <c r="C368" s="80"/>
      <c r="D368" s="75"/>
      <c r="E368" s="88"/>
      <c r="F368" s="88"/>
      <c r="G368" s="87"/>
      <c r="I368" s="66"/>
      <c r="J368" s="53"/>
      <c r="K368" s="54"/>
      <c r="L368" s="53"/>
      <c r="M368" s="55"/>
      <c r="N368" s="77"/>
      <c r="O368" s="77"/>
      <c r="P368" s="77"/>
    </row>
    <row r="369" spans="3:17" x14ac:dyDescent="0.2">
      <c r="C369" s="80"/>
      <c r="D369" s="75"/>
      <c r="E369" s="88"/>
      <c r="F369" s="88"/>
      <c r="G369" s="87"/>
      <c r="I369" s="66"/>
      <c r="J369" s="53"/>
      <c r="K369" s="54"/>
      <c r="L369" s="53"/>
      <c r="M369" s="55"/>
      <c r="N369" s="77"/>
      <c r="O369" s="77"/>
      <c r="P369" s="77"/>
    </row>
    <row r="370" spans="3:17" x14ac:dyDescent="0.2">
      <c r="C370" s="80"/>
      <c r="D370" s="75"/>
      <c r="E370" s="88"/>
      <c r="F370" s="88"/>
      <c r="G370" s="87"/>
      <c r="I370" s="66"/>
      <c r="J370" s="53"/>
      <c r="K370" s="54"/>
      <c r="L370" s="53"/>
      <c r="M370" s="55"/>
      <c r="N370" s="77"/>
      <c r="O370" s="77"/>
      <c r="P370" s="77"/>
    </row>
    <row r="371" spans="3:17" x14ac:dyDescent="0.2">
      <c r="C371" s="80"/>
      <c r="D371" s="75"/>
      <c r="E371" s="88"/>
      <c r="F371" s="88"/>
      <c r="G371" s="87"/>
      <c r="I371" s="66"/>
      <c r="J371" s="53"/>
      <c r="K371" s="54"/>
      <c r="L371" s="53"/>
      <c r="M371" s="55"/>
      <c r="N371" s="77"/>
      <c r="O371" s="77"/>
      <c r="P371" s="77"/>
    </row>
    <row r="372" spans="3:17" x14ac:dyDescent="0.2">
      <c r="C372" s="80"/>
      <c r="D372" s="75"/>
      <c r="E372" s="88"/>
      <c r="F372" s="88"/>
      <c r="G372" s="87"/>
      <c r="I372" s="66"/>
      <c r="J372" s="53"/>
      <c r="K372" s="54"/>
      <c r="L372" s="53"/>
      <c r="M372" s="55"/>
      <c r="N372" s="77"/>
      <c r="O372" s="77"/>
      <c r="P372" s="77"/>
    </row>
    <row r="373" spans="3:17" x14ac:dyDescent="0.2">
      <c r="C373" s="80"/>
      <c r="D373" s="75"/>
      <c r="E373" s="88"/>
      <c r="F373" s="88"/>
      <c r="G373" s="87"/>
      <c r="I373" s="66"/>
      <c r="J373" s="53"/>
      <c r="K373" s="54"/>
      <c r="L373" s="53"/>
      <c r="M373" s="55"/>
      <c r="N373" s="77"/>
      <c r="O373" s="77"/>
      <c r="P373" s="77"/>
    </row>
    <row r="374" spans="3:17" x14ac:dyDescent="0.2">
      <c r="C374" s="80"/>
      <c r="D374" s="75"/>
      <c r="E374" s="88"/>
      <c r="F374" s="88"/>
      <c r="G374" s="87"/>
      <c r="H374" s="86"/>
      <c r="I374" s="67"/>
      <c r="J374" s="53"/>
      <c r="K374" s="54"/>
      <c r="L374" s="53"/>
      <c r="M374" s="55"/>
      <c r="N374" s="77"/>
      <c r="O374" s="77"/>
      <c r="P374" s="77"/>
      <c r="Q374" s="86"/>
    </row>
    <row r="375" spans="3:17" x14ac:dyDescent="0.2">
      <c r="C375" s="89"/>
      <c r="D375" s="75"/>
      <c r="E375" s="88"/>
      <c r="F375" s="88"/>
      <c r="G375" s="87"/>
      <c r="I375" s="84"/>
      <c r="J375" s="53"/>
      <c r="K375" s="54"/>
      <c r="L375" s="53"/>
      <c r="M375" s="55"/>
      <c r="N375" s="77"/>
      <c r="O375" s="77"/>
      <c r="P375" s="77"/>
    </row>
    <row r="376" spans="3:17" x14ac:dyDescent="0.2">
      <c r="D376" s="75"/>
      <c r="J376" s="53"/>
    </row>
    <row r="377" spans="3:17" x14ac:dyDescent="0.2">
      <c r="D377" s="75"/>
    </row>
    <row r="378" spans="3:17" x14ac:dyDescent="0.2">
      <c r="D378" s="75"/>
    </row>
  </sheetData>
  <mergeCells count="9">
    <mergeCell ref="B98:B100"/>
    <mergeCell ref="B74:B85"/>
    <mergeCell ref="B86:B97"/>
    <mergeCell ref="B2:B13"/>
    <mergeCell ref="B14:B25"/>
    <mergeCell ref="B26:B37"/>
    <mergeCell ref="B38:B49"/>
    <mergeCell ref="B50:B61"/>
    <mergeCell ref="B62:B7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topLeftCell="A40" workbookViewId="0">
      <selection activeCell="F76" sqref="F76"/>
    </sheetView>
  </sheetViews>
  <sheetFormatPr baseColWidth="10" defaultColWidth="11.1640625" defaultRowHeight="15" customHeight="1" x14ac:dyDescent="0.2"/>
  <cols>
    <col min="1" max="26" width="10.5" customWidth="1"/>
  </cols>
  <sheetData>
    <row r="1" spans="1:2" ht="15.75" customHeight="1" x14ac:dyDescent="0.2"/>
    <row r="2" spans="1:2" ht="15.75" customHeight="1" x14ac:dyDescent="0.2">
      <c r="A2" s="11"/>
      <c r="B2" s="2" t="s">
        <v>15</v>
      </c>
    </row>
    <row r="3" spans="1:2" ht="15.75" customHeight="1" x14ac:dyDescent="0.2">
      <c r="A3" s="11">
        <v>43466</v>
      </c>
    </row>
    <row r="4" spans="1:2" ht="15.75" customHeight="1" x14ac:dyDescent="0.2">
      <c r="A4" s="11">
        <v>43497</v>
      </c>
      <c r="B4" s="12">
        <v>84.13233709659437</v>
      </c>
    </row>
    <row r="5" spans="1:2" ht="15.75" customHeight="1" x14ac:dyDescent="0.2">
      <c r="A5" s="11">
        <v>43525</v>
      </c>
      <c r="B5" s="12">
        <v>108.00981051816825</v>
      </c>
    </row>
    <row r="6" spans="1:2" ht="15.75" customHeight="1" x14ac:dyDescent="0.2">
      <c r="A6" s="11">
        <v>43556</v>
      </c>
      <c r="B6" s="12">
        <v>112.22585914415961</v>
      </c>
    </row>
    <row r="7" spans="1:2" ht="15.75" customHeight="1" x14ac:dyDescent="0.2">
      <c r="A7" s="11">
        <v>43586</v>
      </c>
      <c r="B7" s="12">
        <v>105.93027291212999</v>
      </c>
    </row>
    <row r="8" spans="1:2" ht="15.75" customHeight="1" x14ac:dyDescent="0.2">
      <c r="A8" s="11">
        <v>43617</v>
      </c>
      <c r="B8" s="12">
        <v>104.6784284871574</v>
      </c>
    </row>
    <row r="9" spans="1:2" ht="15.75" customHeight="1" x14ac:dyDescent="0.2">
      <c r="A9" s="11">
        <v>43647</v>
      </c>
      <c r="B9" s="12">
        <v>103.92513255911346</v>
      </c>
    </row>
    <row r="10" spans="1:2" ht="15.75" customHeight="1" x14ac:dyDescent="0.2">
      <c r="A10" s="11">
        <v>43678</v>
      </c>
      <c r="B10" s="12">
        <v>102.15246242255132</v>
      </c>
    </row>
    <row r="11" spans="1:2" ht="15.75" customHeight="1" x14ac:dyDescent="0.2">
      <c r="A11" s="11">
        <v>43709</v>
      </c>
      <c r="B11" s="12">
        <v>102.98924529135908</v>
      </c>
    </row>
    <row r="12" spans="1:2" ht="15.75" customHeight="1" x14ac:dyDescent="0.2">
      <c r="A12" s="11">
        <v>43739</v>
      </c>
      <c r="B12" s="12">
        <v>102.27593996759006</v>
      </c>
    </row>
    <row r="13" spans="1:2" ht="15.75" customHeight="1" x14ac:dyDescent="0.2">
      <c r="A13" s="11">
        <v>43770</v>
      </c>
      <c r="B13" s="12">
        <v>107.7849275687243</v>
      </c>
    </row>
    <row r="14" spans="1:2" ht="15.75" customHeight="1" x14ac:dyDescent="0.2">
      <c r="A14" s="11">
        <v>43800</v>
      </c>
      <c r="B14" s="12">
        <v>114.91312844643623</v>
      </c>
    </row>
    <row r="15" spans="1:2" ht="15.75" customHeight="1" x14ac:dyDescent="0.2">
      <c r="A15" s="11">
        <v>43831</v>
      </c>
      <c r="B15" s="12">
        <v>113.04346065399787</v>
      </c>
    </row>
    <row r="16" spans="1:2" ht="15.75" customHeight="1" x14ac:dyDescent="0.2">
      <c r="A16" s="11">
        <v>43862</v>
      </c>
      <c r="B16" s="12">
        <v>115.28984364650114</v>
      </c>
    </row>
    <row r="17" spans="1:2" ht="15.75" customHeight="1" x14ac:dyDescent="0.2">
      <c r="A17" s="11">
        <v>43891</v>
      </c>
      <c r="B17" s="12">
        <v>106.57810512516517</v>
      </c>
    </row>
    <row r="18" spans="1:2" ht="15.75" customHeight="1" x14ac:dyDescent="0.2">
      <c r="A18" s="11">
        <v>43922</v>
      </c>
      <c r="B18" s="12">
        <v>115.11991976244127</v>
      </c>
    </row>
    <row r="19" spans="1:2" ht="15.75" customHeight="1" x14ac:dyDescent="0.2">
      <c r="A19" s="11">
        <v>43952</v>
      </c>
      <c r="B19" s="12">
        <v>122.3868676952339</v>
      </c>
    </row>
    <row r="20" spans="1:2" ht="15.75" customHeight="1" x14ac:dyDescent="0.2">
      <c r="A20" s="11">
        <v>43983</v>
      </c>
      <c r="B20" s="12">
        <v>123.58381629550678</v>
      </c>
    </row>
    <row r="21" spans="1:2" ht="15.75" customHeight="1" x14ac:dyDescent="0.2">
      <c r="A21" s="11">
        <v>44013</v>
      </c>
      <c r="B21" s="12">
        <v>123.19446406938725</v>
      </c>
    </row>
    <row r="22" spans="1:2" ht="15.75" customHeight="1" x14ac:dyDescent="0.2">
      <c r="A22" s="11">
        <v>44044</v>
      </c>
      <c r="B22" s="12">
        <v>146.34431494351699</v>
      </c>
    </row>
    <row r="23" spans="1:2" ht="15.75" customHeight="1" x14ac:dyDescent="0.2">
      <c r="A23" s="11">
        <v>44075</v>
      </c>
      <c r="B23" s="12">
        <v>151.23409839674952</v>
      </c>
    </row>
    <row r="24" spans="1:2" ht="15.75" customHeight="1" x14ac:dyDescent="0.2">
      <c r="A24" s="11">
        <v>44105</v>
      </c>
      <c r="B24" s="12">
        <v>149.94389352883414</v>
      </c>
    </row>
    <row r="25" spans="1:2" ht="15.75" customHeight="1" x14ac:dyDescent="0.2">
      <c r="A25" s="11">
        <v>44136</v>
      </c>
      <c r="B25" s="12">
        <v>138.53075459362989</v>
      </c>
    </row>
    <row r="26" spans="1:2" ht="15.75" customHeight="1" x14ac:dyDescent="0.2">
      <c r="A26" s="11">
        <v>44166</v>
      </c>
      <c r="B26" s="12">
        <v>137.41213527209271</v>
      </c>
    </row>
    <row r="27" spans="1:2" ht="15.75" customHeight="1" x14ac:dyDescent="0.2">
      <c r="A27" s="11">
        <v>44197</v>
      </c>
      <c r="B27" s="12">
        <v>144.85081196835631</v>
      </c>
    </row>
    <row r="28" spans="1:2" ht="15.75" customHeight="1" x14ac:dyDescent="0.2">
      <c r="A28" s="11">
        <v>44228</v>
      </c>
      <c r="B28" s="12">
        <v>129.18110626803988</v>
      </c>
    </row>
    <row r="29" spans="1:2" ht="15.75" customHeight="1" x14ac:dyDescent="0.2">
      <c r="A29" s="11">
        <v>44256</v>
      </c>
      <c r="B29" s="12">
        <v>119.00939894069214</v>
      </c>
    </row>
    <row r="30" spans="1:2" ht="15.75" customHeight="1" x14ac:dyDescent="0.2">
      <c r="A30" s="11">
        <v>44287</v>
      </c>
      <c r="B30" s="12">
        <v>110.79144286252358</v>
      </c>
    </row>
    <row r="31" spans="1:2" ht="15.75" customHeight="1" x14ac:dyDescent="0.2">
      <c r="A31" s="11">
        <v>44317</v>
      </c>
      <c r="B31" s="12">
        <v>120.99678815445685</v>
      </c>
    </row>
    <row r="32" spans="1:2" ht="15.75" customHeight="1" x14ac:dyDescent="0.2">
      <c r="A32" s="11">
        <v>44348</v>
      </c>
      <c r="B32" s="12">
        <v>124.70553972615888</v>
      </c>
    </row>
    <row r="33" spans="1:2" ht="15.75" customHeight="1" x14ac:dyDescent="0.2">
      <c r="A33" s="11">
        <v>44378</v>
      </c>
      <c r="B33" s="12">
        <v>124.09420919371513</v>
      </c>
    </row>
    <row r="34" spans="1:2" ht="15.75" customHeight="1" x14ac:dyDescent="0.2">
      <c r="A34" s="11">
        <v>44409</v>
      </c>
      <c r="B34" s="12">
        <v>114.81848554031716</v>
      </c>
    </row>
    <row r="35" spans="1:2" ht="15.75" customHeight="1" x14ac:dyDescent="0.2">
      <c r="A35" s="11">
        <v>44440</v>
      </c>
      <c r="B35" s="12">
        <v>110.11979043170552</v>
      </c>
    </row>
    <row r="36" spans="1:2" ht="15.75" customHeight="1" x14ac:dyDescent="0.2">
      <c r="A36" s="11">
        <v>44470</v>
      </c>
      <c r="B36" s="12">
        <v>112.76331953944526</v>
      </c>
    </row>
    <row r="37" spans="1:2" ht="15.75" customHeight="1" x14ac:dyDescent="0.2">
      <c r="A37" s="11">
        <v>44501</v>
      </c>
      <c r="B37" s="12">
        <v>106.50678335252356</v>
      </c>
    </row>
    <row r="38" spans="1:2" ht="15.75" customHeight="1" x14ac:dyDescent="0.2">
      <c r="A38" s="11">
        <v>44531</v>
      </c>
      <c r="B38" s="12">
        <v>110.51320012862875</v>
      </c>
    </row>
    <row r="39" spans="1:2" ht="15.75" customHeight="1" x14ac:dyDescent="0.2">
      <c r="A39" s="11">
        <v>44562</v>
      </c>
      <c r="B39" s="12">
        <v>113.52431772985763</v>
      </c>
    </row>
    <row r="40" spans="1:2" ht="15.75" customHeight="1" x14ac:dyDescent="0.2">
      <c r="A40" s="11">
        <v>44593</v>
      </c>
      <c r="B40" s="12">
        <v>118.53393107257025</v>
      </c>
    </row>
    <row r="41" spans="1:2" ht="15.75" customHeight="1" x14ac:dyDescent="0.2">
      <c r="A41" s="11">
        <v>44621</v>
      </c>
      <c r="B41" s="12">
        <v>115.16323986599082</v>
      </c>
    </row>
    <row r="42" spans="1:2" ht="15.75" customHeight="1" x14ac:dyDescent="0.2">
      <c r="A42" s="11">
        <v>44652</v>
      </c>
      <c r="B42" s="12">
        <v>107.90610736533696</v>
      </c>
    </row>
    <row r="43" spans="1:2" ht="15.75" customHeight="1" x14ac:dyDescent="0.2">
      <c r="A43" s="11">
        <v>44682</v>
      </c>
      <c r="B43" s="12">
        <v>105.90458909372583</v>
      </c>
    </row>
    <row r="44" spans="1:2" ht="15.75" customHeight="1" x14ac:dyDescent="0.2">
      <c r="A44" s="11" t="s">
        <v>16</v>
      </c>
      <c r="B44" s="12">
        <v>102.98748711758128</v>
      </c>
    </row>
    <row r="45" spans="1:2" ht="15.75" customHeight="1" x14ac:dyDescent="0.2">
      <c r="A45" s="11" t="s">
        <v>17</v>
      </c>
      <c r="B45" s="12">
        <v>107.89633378178335</v>
      </c>
    </row>
    <row r="46" spans="1:2" ht="15.75" customHeight="1" x14ac:dyDescent="0.2">
      <c r="A46" s="11" t="s">
        <v>18</v>
      </c>
      <c r="B46" s="12">
        <v>97.804119772699821</v>
      </c>
    </row>
    <row r="47" spans="1:2" ht="15.75" customHeight="1" x14ac:dyDescent="0.2">
      <c r="A47" s="11">
        <v>44805</v>
      </c>
      <c r="B47" s="12">
        <v>97.042056244331462</v>
      </c>
    </row>
    <row r="48" spans="1:2" ht="15.75" customHeight="1" x14ac:dyDescent="0.2">
      <c r="A48" s="11">
        <v>44835</v>
      </c>
      <c r="B48" s="12">
        <v>96.206312637529862</v>
      </c>
    </row>
    <row r="49" spans="1:3" ht="15.75" customHeight="1" x14ac:dyDescent="0.2">
      <c r="A49" s="13" t="s">
        <v>19</v>
      </c>
      <c r="B49" s="12">
        <v>100.96659577825606</v>
      </c>
    </row>
    <row r="50" spans="1:3" ht="15.75" customHeight="1" x14ac:dyDescent="0.2">
      <c r="A50" s="13" t="s">
        <v>20</v>
      </c>
      <c r="B50" s="12">
        <v>104.55813646536639</v>
      </c>
    </row>
    <row r="51" spans="1:3" ht="15.75" customHeight="1" x14ac:dyDescent="0.2">
      <c r="A51" s="13">
        <v>44927</v>
      </c>
      <c r="B51" s="12">
        <v>101.34597987572218</v>
      </c>
    </row>
    <row r="52" spans="1:3" ht="15.75" customHeight="1" x14ac:dyDescent="0.2">
      <c r="A52" s="11">
        <v>44958</v>
      </c>
      <c r="B52" s="12">
        <v>104.48430444346158</v>
      </c>
    </row>
    <row r="53" spans="1:3" ht="15.75" customHeight="1" x14ac:dyDescent="0.2">
      <c r="A53" s="2" t="s">
        <v>21</v>
      </c>
      <c r="B53" s="12">
        <v>100.2110493412318</v>
      </c>
      <c r="C53" s="26">
        <f t="shared" ref="C53:C62" si="0">B53/B52-1</f>
        <v>-4.0898536148480713E-2</v>
      </c>
    </row>
    <row r="54" spans="1:3" ht="15.75" customHeight="1" x14ac:dyDescent="0.2">
      <c r="A54" s="11">
        <v>45017</v>
      </c>
      <c r="B54" s="12">
        <v>103.44392486099287</v>
      </c>
      <c r="C54" s="26">
        <f t="shared" si="0"/>
        <v>3.2260669267644371E-2</v>
      </c>
    </row>
    <row r="55" spans="1:3" ht="15.75" customHeight="1" x14ac:dyDescent="0.2">
      <c r="A55" s="11">
        <v>44682</v>
      </c>
      <c r="B55" s="12">
        <v>94.647025714277973</v>
      </c>
      <c r="C55" s="26">
        <f t="shared" si="0"/>
        <v>-8.5040268517808992E-2</v>
      </c>
    </row>
    <row r="56" spans="1:3" ht="15.75" customHeight="1" x14ac:dyDescent="0.2">
      <c r="A56" s="11" t="s">
        <v>16</v>
      </c>
      <c r="B56" s="12">
        <v>94.327505696339273</v>
      </c>
      <c r="C56" s="26">
        <f t="shared" si="0"/>
        <v>-3.3759118739058458E-3</v>
      </c>
    </row>
    <row r="57" spans="1:3" ht="15.75" customHeight="1" x14ac:dyDescent="0.2">
      <c r="A57" s="2" t="s">
        <v>22</v>
      </c>
      <c r="B57" s="12">
        <v>91.583083292239436</v>
      </c>
      <c r="C57" s="26">
        <f t="shared" si="0"/>
        <v>-2.9094614384639117E-2</v>
      </c>
    </row>
    <row r="58" spans="1:3" ht="15.75" customHeight="1" x14ac:dyDescent="0.2">
      <c r="A58" s="11" t="s">
        <v>23</v>
      </c>
      <c r="B58" s="12">
        <v>89.938589156476723</v>
      </c>
      <c r="C58" s="26">
        <f t="shared" si="0"/>
        <v>-1.7956308923506858E-2</v>
      </c>
    </row>
    <row r="59" spans="1:3" ht="15.75" customHeight="1" x14ac:dyDescent="0.2">
      <c r="A59" s="14" t="s">
        <v>24</v>
      </c>
      <c r="B59" s="12">
        <v>89.433119082157731</v>
      </c>
      <c r="C59" s="26">
        <f t="shared" si="0"/>
        <v>-5.6201690404501514E-3</v>
      </c>
    </row>
    <row r="60" spans="1:3" ht="15.75" customHeight="1" x14ac:dyDescent="0.2">
      <c r="A60" s="11">
        <v>45200</v>
      </c>
      <c r="B60" s="12">
        <v>88.830460439425707</v>
      </c>
      <c r="C60" s="26">
        <f t="shared" si="0"/>
        <v>-6.7386517312271188E-3</v>
      </c>
    </row>
    <row r="61" spans="1:3" ht="15.75" customHeight="1" x14ac:dyDescent="0.2">
      <c r="A61" s="11">
        <v>45231</v>
      </c>
      <c r="B61" s="12">
        <v>94.487186414462528</v>
      </c>
      <c r="C61" s="26">
        <f t="shared" si="0"/>
        <v>6.3680025377040428E-2</v>
      </c>
    </row>
    <row r="62" spans="1:3" ht="15.75" customHeight="1" x14ac:dyDescent="0.2">
      <c r="A62" s="11">
        <v>45261</v>
      </c>
      <c r="B62" s="12">
        <v>90.236186864846943</v>
      </c>
      <c r="C62" s="26">
        <f t="shared" si="0"/>
        <v>-4.4990222599801233E-2</v>
      </c>
    </row>
    <row r="63" spans="1:3" ht="15.75" customHeight="1" x14ac:dyDescent="0.2">
      <c r="A63" s="11">
        <v>45292</v>
      </c>
      <c r="B63" s="33">
        <v>83.919653784307656</v>
      </c>
      <c r="C63" s="26">
        <f>B63/B62-1</f>
        <v>-7.0000000000000062E-2</v>
      </c>
    </row>
    <row r="64" spans="1:3" ht="15.75" customHeight="1" x14ac:dyDescent="0.2">
      <c r="A64" s="11">
        <v>45323</v>
      </c>
      <c r="B64" s="36">
        <v>90</v>
      </c>
      <c r="C64" s="26">
        <f t="shared" ref="C64:C79" si="1">B64/B63-1</f>
        <v>7.2454376793786635E-2</v>
      </c>
    </row>
    <row r="65" spans="1:3" ht="15.75" customHeight="1" x14ac:dyDescent="0.2">
      <c r="A65" s="11">
        <v>45352</v>
      </c>
      <c r="B65" s="36">
        <v>95</v>
      </c>
      <c r="C65" s="26">
        <f t="shared" si="1"/>
        <v>5.555555555555558E-2</v>
      </c>
    </row>
    <row r="66" spans="1:3" ht="15.75" customHeight="1" x14ac:dyDescent="0.2">
      <c r="A66" s="11">
        <v>45383</v>
      </c>
      <c r="B66" s="36">
        <v>100</v>
      </c>
      <c r="C66" s="26">
        <f t="shared" si="1"/>
        <v>5.2631578947368363E-2</v>
      </c>
    </row>
    <row r="67" spans="1:3" ht="15.75" customHeight="1" x14ac:dyDescent="0.2">
      <c r="A67" s="11">
        <v>45413</v>
      </c>
      <c r="B67" s="36">
        <v>101</v>
      </c>
      <c r="C67" s="26">
        <f t="shared" si="1"/>
        <v>1.0000000000000009E-2</v>
      </c>
    </row>
    <row r="68" spans="1:3" ht="15.75" customHeight="1" x14ac:dyDescent="0.2">
      <c r="A68" s="11">
        <v>45445</v>
      </c>
      <c r="B68" s="36">
        <v>100</v>
      </c>
      <c r="C68" s="26">
        <f t="shared" si="1"/>
        <v>-9.9009900990099098E-3</v>
      </c>
    </row>
    <row r="69" spans="1:3" ht="15.75" customHeight="1" x14ac:dyDescent="0.2">
      <c r="A69" s="11">
        <v>45474</v>
      </c>
      <c r="B69" s="36">
        <v>105</v>
      </c>
      <c r="C69" s="26">
        <f t="shared" si="1"/>
        <v>5.0000000000000044E-2</v>
      </c>
    </row>
    <row r="70" spans="1:3" ht="15.75" customHeight="1" x14ac:dyDescent="0.2">
      <c r="A70" s="11">
        <v>45506</v>
      </c>
      <c r="B70" s="33">
        <v>107.93764638</v>
      </c>
      <c r="C70" s="26">
        <f t="shared" si="1"/>
        <v>2.7977584571428515E-2</v>
      </c>
    </row>
    <row r="71" spans="1:3" ht="15.75" customHeight="1" x14ac:dyDescent="0.2">
      <c r="A71" s="11">
        <v>45538</v>
      </c>
      <c r="B71" s="33">
        <v>106.87364820000001</v>
      </c>
      <c r="C71" s="26">
        <f t="shared" si="1"/>
        <v>-9.8575262263375096E-3</v>
      </c>
    </row>
    <row r="72" spans="1:3" ht="15.75" customHeight="1" x14ac:dyDescent="0.2">
      <c r="A72" s="11">
        <v>45566</v>
      </c>
      <c r="B72" s="33">
        <v>105.64827525</v>
      </c>
      <c r="C72" s="26">
        <f t="shared" si="1"/>
        <v>-1.146562291676323E-2</v>
      </c>
    </row>
    <row r="73" spans="1:3" ht="15.75" customHeight="1" x14ac:dyDescent="0.2">
      <c r="A73" s="11">
        <v>45597</v>
      </c>
      <c r="B73" s="33">
        <v>106.736482986</v>
      </c>
      <c r="C73" s="26">
        <f t="shared" si="1"/>
        <v>1.0300288702536076E-2</v>
      </c>
    </row>
    <row r="74" spans="1:3" ht="15.75" customHeight="1" x14ac:dyDescent="0.2">
      <c r="A74" s="11">
        <v>45627</v>
      </c>
      <c r="B74" s="33">
        <v>107.09786482</v>
      </c>
      <c r="C74" s="26">
        <f t="shared" si="1"/>
        <v>3.3857386330351513E-3</v>
      </c>
    </row>
    <row r="75" spans="1:3" ht="15.75" customHeight="1" x14ac:dyDescent="0.2">
      <c r="A75" s="11">
        <v>45658</v>
      </c>
      <c r="B75" s="33">
        <v>106.64976545819999</v>
      </c>
      <c r="C75" s="26">
        <f t="shared" si="1"/>
        <v>-4.1840176977676613E-3</v>
      </c>
    </row>
    <row r="76" spans="1:3" ht="15.75" customHeight="1" x14ac:dyDescent="0.2">
      <c r="A76" s="11">
        <v>45690</v>
      </c>
      <c r="B76" s="33">
        <v>104.01487364</v>
      </c>
      <c r="C76" s="26">
        <f t="shared" si="1"/>
        <v>-2.4706025436433854E-2</v>
      </c>
    </row>
    <row r="77" spans="1:3" ht="15.75" customHeight="1" x14ac:dyDescent="0.2">
      <c r="A77" s="11">
        <v>45717</v>
      </c>
      <c r="B77" s="33">
        <v>104</v>
      </c>
      <c r="C77" s="26">
        <f t="shared" si="1"/>
        <v>-1.4299531864536696E-4</v>
      </c>
    </row>
    <row r="78" spans="1:3" ht="15.75" customHeight="1" x14ac:dyDescent="0.2">
      <c r="A78" s="11">
        <v>45748</v>
      </c>
      <c r="B78" s="33">
        <v>105.1</v>
      </c>
      <c r="C78" s="26">
        <f t="shared" si="1"/>
        <v>1.0576923076923039E-2</v>
      </c>
    </row>
    <row r="79" spans="1:3" ht="15.75" customHeight="1" x14ac:dyDescent="0.2">
      <c r="A79" s="11">
        <v>45778</v>
      </c>
      <c r="B79" s="33">
        <v>105.04</v>
      </c>
      <c r="C79" s="26">
        <f t="shared" si="1"/>
        <v>-5.7088487155076972E-4</v>
      </c>
    </row>
    <row r="80" spans="1:3" ht="15.75" customHeight="1" x14ac:dyDescent="0.2">
      <c r="A80" s="11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spans="1:1" ht="15.75" customHeight="1" x14ac:dyDescent="0.2"/>
    <row r="242" spans="1:1" ht="15.75" customHeight="1" x14ac:dyDescent="0.2"/>
    <row r="243" spans="1:1" ht="15.75" customHeight="1" x14ac:dyDescent="0.2"/>
    <row r="244" spans="1:1" ht="15.75" customHeight="1" x14ac:dyDescent="0.2"/>
    <row r="245" spans="1:1" ht="15.75" customHeight="1" x14ac:dyDescent="0.2"/>
    <row r="246" spans="1:1" ht="15.75" customHeight="1" x14ac:dyDescent="0.2"/>
    <row r="247" spans="1:1" ht="15.75" customHeight="1" x14ac:dyDescent="0.2"/>
    <row r="248" spans="1:1" ht="15.75" customHeight="1" x14ac:dyDescent="0.2"/>
    <row r="249" spans="1:1" ht="15.75" customHeight="1" x14ac:dyDescent="0.2"/>
    <row r="250" spans="1:1" ht="15.75" customHeight="1" x14ac:dyDescent="0.2">
      <c r="A250" s="8"/>
    </row>
    <row r="251" spans="1:1" ht="15.75" customHeight="1" x14ac:dyDescent="0.2"/>
    <row r="252" spans="1:1" ht="15.75" customHeight="1" x14ac:dyDescent="0.2"/>
    <row r="253" spans="1:1" ht="15.75" customHeight="1" x14ac:dyDescent="0.2"/>
    <row r="254" spans="1:1" ht="15.75" customHeight="1" x14ac:dyDescent="0.2"/>
    <row r="255" spans="1:1" ht="15.75" customHeight="1" x14ac:dyDescent="0.2"/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00"/>
  <sheetViews>
    <sheetView topLeftCell="J1" zoomScale="86" workbookViewId="0">
      <selection activeCell="O1" sqref="O1:P9"/>
    </sheetView>
  </sheetViews>
  <sheetFormatPr baseColWidth="10" defaultColWidth="11.1640625" defaultRowHeight="15" customHeight="1" x14ac:dyDescent="0.2"/>
  <cols>
    <col min="2" max="4" width="10.5" customWidth="1"/>
    <col min="5" max="5" width="19.5" customWidth="1"/>
    <col min="6" max="7" width="16.1640625" customWidth="1"/>
    <col min="8" max="10" width="10.5" customWidth="1"/>
    <col min="11" max="11" width="13" customWidth="1"/>
    <col min="12" max="12" width="11" customWidth="1"/>
    <col min="13" max="22" width="10.5" customWidth="1"/>
    <col min="23" max="23" width="12.1640625" customWidth="1"/>
    <col min="24" max="29" width="10.5" customWidth="1"/>
  </cols>
  <sheetData>
    <row r="1" spans="1:23" ht="15.75" customHeight="1" x14ac:dyDescent="0.2">
      <c r="B1" s="2" t="s">
        <v>25</v>
      </c>
      <c r="C1" s="2" t="s">
        <v>26</v>
      </c>
      <c r="E1" s="18" t="s">
        <v>27</v>
      </c>
      <c r="F1" s="15" t="s">
        <v>28</v>
      </c>
      <c r="G1" s="15" t="s">
        <v>29</v>
      </c>
      <c r="H1" s="17" t="s">
        <v>28</v>
      </c>
      <c r="I1" s="17"/>
      <c r="J1" s="17"/>
      <c r="K1" s="18" t="s">
        <v>44</v>
      </c>
      <c r="P1" s="2" t="s">
        <v>30</v>
      </c>
      <c r="Q1" s="58" t="s">
        <v>47</v>
      </c>
      <c r="R1" s="58" t="s">
        <v>48</v>
      </c>
    </row>
    <row r="2" spans="1:23" ht="34" x14ac:dyDescent="0.2">
      <c r="A2">
        <v>1</v>
      </c>
      <c r="B2" s="2">
        <f t="shared" ref="B2:B71" si="0">MONTH(D2)</f>
        <v>1</v>
      </c>
      <c r="C2" s="2">
        <f t="shared" ref="C2:C72" si="1">YEAR(D2)</f>
        <v>2018</v>
      </c>
      <c r="D2" s="11">
        <v>43101</v>
      </c>
      <c r="E2" s="14"/>
      <c r="F2" s="19">
        <v>8150</v>
      </c>
      <c r="G2" s="19"/>
      <c r="N2" s="2">
        <v>5</v>
      </c>
      <c r="O2" s="2">
        <v>2018</v>
      </c>
      <c r="P2" s="12">
        <f t="shared" ref="P2:P7" si="2">SUMIFS($F$2:$F$90,$B$2:$B$90,"&lt;="&amp;$N$2,$C$2:$C$90,$O2)</f>
        <v>39912</v>
      </c>
      <c r="Q2" s="12">
        <f>SUMIFS($F$2:$F$85,$B$2:$B$85,$N$2,$C$2:$C$85,$O2)</f>
        <v>8600</v>
      </c>
      <c r="R2" s="26"/>
      <c r="T2" s="44" t="s">
        <v>45</v>
      </c>
      <c r="U2" s="44" t="s">
        <v>46</v>
      </c>
      <c r="V2" s="45" t="s">
        <v>42</v>
      </c>
      <c r="W2" s="45" t="s">
        <v>43</v>
      </c>
    </row>
    <row r="3" spans="1:23" ht="15.75" customHeight="1" x14ac:dyDescent="0.2">
      <c r="A3">
        <v>1</v>
      </c>
      <c r="B3" s="2">
        <f t="shared" si="0"/>
        <v>2</v>
      </c>
      <c r="C3" s="2">
        <f t="shared" si="1"/>
        <v>2018</v>
      </c>
      <c r="D3" s="11">
        <v>43132</v>
      </c>
      <c r="E3" s="14"/>
      <c r="F3" s="19">
        <v>6955</v>
      </c>
      <c r="G3" s="19"/>
      <c r="O3" s="2">
        <f t="shared" ref="O3:O7" si="3">+O2+1</f>
        <v>2019</v>
      </c>
      <c r="P3" s="12">
        <f t="shared" si="2"/>
        <v>46404</v>
      </c>
      <c r="Q3" s="12">
        <f t="shared" ref="Q3:Q7" si="4">SUMIFS($F$2:$F$90,$B$2:$B$90,$N$2,$C$2:$C$90,$O3)</f>
        <v>9620</v>
      </c>
      <c r="R3" s="26">
        <f>P3/P2-1</f>
        <v>0.1626578472639808</v>
      </c>
      <c r="T3" s="40">
        <v>2018</v>
      </c>
      <c r="U3" s="40">
        <v>1</v>
      </c>
      <c r="V3" s="47">
        <f>SUMIFS($F$2:$F$79,$A$2:$A$79,U3,$C$2:$C$79,T3)</f>
        <v>23068</v>
      </c>
    </row>
    <row r="4" spans="1:23" ht="15.75" customHeight="1" x14ac:dyDescent="0.2">
      <c r="A4">
        <v>1</v>
      </c>
      <c r="B4" s="2">
        <f t="shared" si="0"/>
        <v>3</v>
      </c>
      <c r="C4" s="2">
        <f t="shared" si="1"/>
        <v>2018</v>
      </c>
      <c r="D4" s="11">
        <v>43160</v>
      </c>
      <c r="E4" s="14"/>
      <c r="F4" s="19">
        <v>7963</v>
      </c>
      <c r="G4" s="19"/>
      <c r="O4" s="2">
        <f t="shared" si="3"/>
        <v>2020</v>
      </c>
      <c r="P4" s="12">
        <f t="shared" si="2"/>
        <v>41956</v>
      </c>
      <c r="Q4" s="12">
        <f t="shared" si="4"/>
        <v>10354</v>
      </c>
      <c r="R4" s="26">
        <f t="shared" ref="R4:R7" si="5">P4/P3-1</f>
        <v>-9.5853805706404671E-2</v>
      </c>
      <c r="T4" s="40">
        <v>2018</v>
      </c>
      <c r="U4" s="40">
        <v>2</v>
      </c>
      <c r="V4" s="47">
        <f t="shared" ref="V4:V27" si="6">SUMIFS($F$2:$F$79,$A$2:$A$79,U4,$C$2:$C$79,T4)</f>
        <v>25591</v>
      </c>
    </row>
    <row r="5" spans="1:23" ht="15.75" customHeight="1" x14ac:dyDescent="0.2">
      <c r="A5">
        <v>2</v>
      </c>
      <c r="B5" s="2">
        <f t="shared" si="0"/>
        <v>4</v>
      </c>
      <c r="C5" s="2">
        <f t="shared" si="1"/>
        <v>2018</v>
      </c>
      <c r="D5" s="11">
        <v>43191</v>
      </c>
      <c r="E5" s="14"/>
      <c r="F5" s="19">
        <v>8244</v>
      </c>
      <c r="G5" s="19"/>
      <c r="O5" s="2">
        <f t="shared" si="3"/>
        <v>2021</v>
      </c>
      <c r="P5" s="12">
        <f t="shared" si="2"/>
        <v>70831</v>
      </c>
      <c r="Q5" s="12">
        <f t="shared" si="4"/>
        <v>13548</v>
      </c>
      <c r="R5" s="26">
        <f t="shared" si="5"/>
        <v>0.68822099342167986</v>
      </c>
      <c r="T5" s="40">
        <v>2018</v>
      </c>
      <c r="U5" s="40">
        <v>3</v>
      </c>
      <c r="V5" s="47">
        <f t="shared" si="6"/>
        <v>26384</v>
      </c>
    </row>
    <row r="6" spans="1:23" ht="15.75" customHeight="1" x14ac:dyDescent="0.2">
      <c r="A6">
        <v>2</v>
      </c>
      <c r="B6" s="2">
        <f t="shared" si="0"/>
        <v>5</v>
      </c>
      <c r="C6" s="2">
        <f t="shared" si="1"/>
        <v>2018</v>
      </c>
      <c r="D6" s="11">
        <v>43221</v>
      </c>
      <c r="E6" s="14"/>
      <c r="F6" s="19">
        <v>8600</v>
      </c>
      <c r="G6" s="19"/>
      <c r="O6" s="2">
        <f t="shared" si="3"/>
        <v>2022</v>
      </c>
      <c r="P6" s="12">
        <f t="shared" si="2"/>
        <v>61607</v>
      </c>
      <c r="Q6" s="12">
        <f t="shared" si="4"/>
        <v>12638</v>
      </c>
      <c r="R6" s="26">
        <f t="shared" si="5"/>
        <v>-0.13022546625065301</v>
      </c>
      <c r="T6" s="40">
        <v>2018</v>
      </c>
      <c r="U6" s="40">
        <v>4</v>
      </c>
      <c r="V6" s="47">
        <f t="shared" si="6"/>
        <v>26955</v>
      </c>
    </row>
    <row r="7" spans="1:23" ht="15.75" customHeight="1" x14ac:dyDescent="0.2">
      <c r="A7">
        <v>2</v>
      </c>
      <c r="B7" s="2">
        <f t="shared" si="0"/>
        <v>6</v>
      </c>
      <c r="C7" s="2">
        <f t="shared" si="1"/>
        <v>2018</v>
      </c>
      <c r="D7" s="11">
        <v>43252</v>
      </c>
      <c r="E7" s="14"/>
      <c r="F7" s="19">
        <v>8747</v>
      </c>
      <c r="G7" s="19"/>
      <c r="O7" s="2">
        <f t="shared" si="3"/>
        <v>2023</v>
      </c>
      <c r="P7" s="12">
        <f t="shared" si="2"/>
        <v>59842</v>
      </c>
      <c r="Q7" s="12">
        <f t="shared" si="4"/>
        <v>13074</v>
      </c>
      <c r="R7" s="26">
        <f t="shared" si="5"/>
        <v>-2.8649341795575212E-2</v>
      </c>
      <c r="T7" s="40">
        <f>T3+1</f>
        <v>2019</v>
      </c>
      <c r="U7" s="40">
        <v>1</v>
      </c>
      <c r="V7" s="47">
        <f t="shared" si="6"/>
        <v>27190</v>
      </c>
      <c r="W7" s="46">
        <f>(V7/V3-1)*100</f>
        <v>17.868909311600479</v>
      </c>
    </row>
    <row r="8" spans="1:23" ht="15.75" customHeight="1" x14ac:dyDescent="0.2">
      <c r="A8">
        <v>3</v>
      </c>
      <c r="B8" s="2">
        <f t="shared" si="0"/>
        <v>7</v>
      </c>
      <c r="C8" s="2">
        <f t="shared" si="1"/>
        <v>2018</v>
      </c>
      <c r="D8" s="11">
        <v>43282</v>
      </c>
      <c r="E8" s="14"/>
      <c r="F8" s="19">
        <v>9063</v>
      </c>
      <c r="G8" s="19"/>
      <c r="O8">
        <v>2024</v>
      </c>
      <c r="P8" s="12">
        <f>SUMIFS($F$2:$F$90,$B$2:$B$90,"&lt;="&amp;$N$2,$C$2:$C$90,$O8)</f>
        <v>63184</v>
      </c>
      <c r="Q8" s="12">
        <f>SUMIFS($F$2:$F$90,$B$2:$B$90,$N$2,$C$2:$C$90,$O8)</f>
        <v>12658</v>
      </c>
      <c r="R8" s="26">
        <f>P8/P7-1</f>
        <v>5.5847063935028807E-2</v>
      </c>
      <c r="T8" s="40">
        <f t="shared" ref="T8:T29" si="7">T4+1</f>
        <v>2019</v>
      </c>
      <c r="U8" s="40">
        <v>2</v>
      </c>
      <c r="V8" s="47">
        <f>SUMIFS($F$2:$F$79,$A$2:$A$79,U8,$C$2:$C$79,T8)</f>
        <v>28431</v>
      </c>
      <c r="W8" s="46">
        <f t="shared" ref="W8:W28" si="8">(V8/V4-1)*100</f>
        <v>11.097651518111839</v>
      </c>
    </row>
    <row r="9" spans="1:23" ht="15.75" customHeight="1" x14ac:dyDescent="0.2">
      <c r="A9">
        <v>3</v>
      </c>
      <c r="B9" s="2">
        <f t="shared" si="0"/>
        <v>8</v>
      </c>
      <c r="C9" s="2">
        <f t="shared" si="1"/>
        <v>2018</v>
      </c>
      <c r="D9" s="11">
        <v>43313</v>
      </c>
      <c r="E9" s="14"/>
      <c r="F9" s="19">
        <v>10183</v>
      </c>
      <c r="G9" s="19"/>
      <c r="O9">
        <v>2025</v>
      </c>
      <c r="P9" s="12">
        <f>SUMIFS($F$2:$F$90,$B$2:$B$90,"&lt;="&amp;$N$2,$C$2:$C$90,$O9)</f>
        <v>78516</v>
      </c>
      <c r="Q9" s="12">
        <f>SUMIFS($F$2:$F$90,$B$2:$B$90,$N$2,$C$2:$C$90,$O9)</f>
        <v>16243</v>
      </c>
      <c r="R9" s="26">
        <f>P9/P8-1</f>
        <v>0.24265636870093688</v>
      </c>
      <c r="T9" s="40">
        <f t="shared" si="7"/>
        <v>2019</v>
      </c>
      <c r="U9" s="40">
        <v>3</v>
      </c>
      <c r="V9" s="47">
        <f t="shared" si="6"/>
        <v>29681</v>
      </c>
      <c r="W9" s="46">
        <f t="shared" si="8"/>
        <v>12.496209824135839</v>
      </c>
    </row>
    <row r="10" spans="1:23" ht="15.75" customHeight="1" x14ac:dyDescent="0.2">
      <c r="A10">
        <v>3</v>
      </c>
      <c r="B10" s="2">
        <f t="shared" si="0"/>
        <v>9</v>
      </c>
      <c r="C10" s="2">
        <f t="shared" si="1"/>
        <v>2018</v>
      </c>
      <c r="D10" s="11">
        <v>43344</v>
      </c>
      <c r="E10" s="14"/>
      <c r="F10" s="19">
        <v>7138</v>
      </c>
      <c r="G10" s="19"/>
      <c r="P10" s="43"/>
      <c r="T10" s="40">
        <f t="shared" si="7"/>
        <v>2019</v>
      </c>
      <c r="U10" s="40">
        <v>4</v>
      </c>
      <c r="V10" s="47">
        <f t="shared" si="6"/>
        <v>24109</v>
      </c>
      <c r="W10" s="46">
        <f t="shared" si="8"/>
        <v>-10.558337970691889</v>
      </c>
    </row>
    <row r="11" spans="1:23" ht="15.75" customHeight="1" x14ac:dyDescent="0.2">
      <c r="A11">
        <v>4</v>
      </c>
      <c r="B11" s="2">
        <f t="shared" si="0"/>
        <v>10</v>
      </c>
      <c r="C11" s="2">
        <f t="shared" si="1"/>
        <v>2018</v>
      </c>
      <c r="D11" s="11">
        <v>43374</v>
      </c>
      <c r="E11" s="14"/>
      <c r="F11" s="19">
        <v>10540</v>
      </c>
      <c r="G11" s="19"/>
      <c r="T11" s="40">
        <f t="shared" si="7"/>
        <v>2020</v>
      </c>
      <c r="U11" s="40">
        <f>U3</f>
        <v>1</v>
      </c>
      <c r="V11" s="47">
        <f t="shared" si="6"/>
        <v>25011</v>
      </c>
      <c r="W11" s="46">
        <f t="shared" si="8"/>
        <v>-8.013975726369992</v>
      </c>
    </row>
    <row r="12" spans="1:23" ht="15.75" customHeight="1" x14ac:dyDescent="0.2">
      <c r="A12">
        <v>4</v>
      </c>
      <c r="B12" s="2">
        <f t="shared" si="0"/>
        <v>11</v>
      </c>
      <c r="C12" s="2">
        <f t="shared" si="1"/>
        <v>2018</v>
      </c>
      <c r="D12" s="11">
        <v>43405</v>
      </c>
      <c r="E12" s="14"/>
      <c r="F12" s="19">
        <v>9034</v>
      </c>
      <c r="G12" s="19"/>
      <c r="T12" s="40">
        <f t="shared" si="7"/>
        <v>2020</v>
      </c>
      <c r="U12" s="40">
        <f t="shared" ref="U12:U28" si="9">U4</f>
        <v>2</v>
      </c>
      <c r="V12" s="47">
        <f t="shared" si="6"/>
        <v>28733</v>
      </c>
      <c r="W12" s="46">
        <f t="shared" si="8"/>
        <v>1.0622208153072243</v>
      </c>
    </row>
    <row r="13" spans="1:23" ht="15.75" customHeight="1" x14ac:dyDescent="0.2">
      <c r="A13">
        <v>4</v>
      </c>
      <c r="B13" s="2">
        <f t="shared" si="0"/>
        <v>12</v>
      </c>
      <c r="C13" s="2">
        <f t="shared" si="1"/>
        <v>2018</v>
      </c>
      <c r="D13" s="11">
        <v>43435</v>
      </c>
      <c r="E13" s="14"/>
      <c r="F13" s="19">
        <v>7381</v>
      </c>
      <c r="G13" s="19">
        <f>SUM(F2:F13)</f>
        <v>101998</v>
      </c>
      <c r="J13" s="20"/>
      <c r="T13" s="40">
        <f t="shared" si="7"/>
        <v>2020</v>
      </c>
      <c r="U13" s="40">
        <f t="shared" si="9"/>
        <v>3</v>
      </c>
      <c r="V13" s="47">
        <f t="shared" si="6"/>
        <v>41459</v>
      </c>
      <c r="W13" s="46">
        <f t="shared" si="8"/>
        <v>39.681951416731231</v>
      </c>
    </row>
    <row r="14" spans="1:23" ht="15.75" customHeight="1" x14ac:dyDescent="0.2">
      <c r="A14">
        <f>A2</f>
        <v>1</v>
      </c>
      <c r="B14" s="2">
        <f t="shared" si="0"/>
        <v>1</v>
      </c>
      <c r="C14" s="2">
        <f t="shared" si="1"/>
        <v>2019</v>
      </c>
      <c r="D14" s="11">
        <v>43466</v>
      </c>
      <c r="E14" s="19">
        <v>52</v>
      </c>
      <c r="F14" s="19">
        <v>9741</v>
      </c>
      <c r="G14" s="19">
        <f t="shared" ref="G14:G71" si="10">SUM(F3:F14)</f>
        <v>103589</v>
      </c>
      <c r="H14" s="20">
        <f>(F14/F2-1)*100</f>
        <v>19.521472392638039</v>
      </c>
      <c r="I14" s="20"/>
      <c r="J14" s="20"/>
      <c r="T14" s="40">
        <f t="shared" si="7"/>
        <v>2020</v>
      </c>
      <c r="U14" s="40">
        <f t="shared" si="9"/>
        <v>4</v>
      </c>
      <c r="V14" s="47">
        <f t="shared" si="6"/>
        <v>39652</v>
      </c>
      <c r="W14" s="46">
        <f t="shared" si="8"/>
        <v>64.469700111991386</v>
      </c>
    </row>
    <row r="15" spans="1:23" ht="15.75" customHeight="1" x14ac:dyDescent="0.2">
      <c r="A15">
        <f t="shared" ref="A15:A78" si="11">A3</f>
        <v>1</v>
      </c>
      <c r="B15" s="2">
        <f t="shared" si="0"/>
        <v>2</v>
      </c>
      <c r="C15" s="2">
        <f t="shared" si="1"/>
        <v>2019</v>
      </c>
      <c r="D15" s="11">
        <v>43497</v>
      </c>
      <c r="E15" s="19">
        <v>41</v>
      </c>
      <c r="F15" s="19">
        <v>7762</v>
      </c>
      <c r="G15" s="19">
        <f t="shared" si="10"/>
        <v>104396</v>
      </c>
      <c r="H15" s="20">
        <f>(F15/F3-1)*100</f>
        <v>11.60316319194823</v>
      </c>
      <c r="I15" s="20"/>
      <c r="J15" s="20"/>
      <c r="T15" s="40">
        <f t="shared" si="7"/>
        <v>2021</v>
      </c>
      <c r="U15" s="40">
        <f t="shared" si="9"/>
        <v>1</v>
      </c>
      <c r="V15" s="47">
        <f t="shared" si="6"/>
        <v>42929</v>
      </c>
      <c r="W15" s="46">
        <f t="shared" si="8"/>
        <v>71.640478189596578</v>
      </c>
    </row>
    <row r="16" spans="1:23" ht="15.75" customHeight="1" x14ac:dyDescent="0.2">
      <c r="A16">
        <f t="shared" si="11"/>
        <v>1</v>
      </c>
      <c r="B16" s="2">
        <f t="shared" si="0"/>
        <v>3</v>
      </c>
      <c r="C16" s="2">
        <f t="shared" si="1"/>
        <v>2019</v>
      </c>
      <c r="D16" s="11">
        <v>43525</v>
      </c>
      <c r="E16" s="19">
        <v>50</v>
      </c>
      <c r="F16" s="19">
        <v>9687</v>
      </c>
      <c r="G16" s="19">
        <f t="shared" si="10"/>
        <v>106120</v>
      </c>
      <c r="H16" s="20">
        <f t="shared" ref="H16:H73" si="12">(F16/F4-1)*100</f>
        <v>21.650131859851808</v>
      </c>
      <c r="I16" s="20"/>
      <c r="J16" s="20"/>
      <c r="T16" s="40">
        <f t="shared" si="7"/>
        <v>2021</v>
      </c>
      <c r="U16" s="40">
        <f t="shared" si="9"/>
        <v>2</v>
      </c>
      <c r="V16" s="47">
        <f t="shared" si="6"/>
        <v>43412</v>
      </c>
      <c r="W16" s="46">
        <f t="shared" si="8"/>
        <v>51.087599624125566</v>
      </c>
    </row>
    <row r="17" spans="1:23" ht="15.75" customHeight="1" x14ac:dyDescent="0.2">
      <c r="A17">
        <f t="shared" si="11"/>
        <v>2</v>
      </c>
      <c r="B17" s="2">
        <f t="shared" si="0"/>
        <v>4</v>
      </c>
      <c r="C17" s="2">
        <f t="shared" si="1"/>
        <v>2019</v>
      </c>
      <c r="D17" s="11">
        <v>43556</v>
      </c>
      <c r="E17" s="19">
        <v>65</v>
      </c>
      <c r="F17" s="19">
        <v>9594</v>
      </c>
      <c r="G17" s="19">
        <f t="shared" si="10"/>
        <v>107470</v>
      </c>
      <c r="H17" s="20">
        <f t="shared" si="12"/>
        <v>16.375545851528383</v>
      </c>
      <c r="I17" s="20"/>
      <c r="J17" s="20"/>
      <c r="T17" s="40">
        <f t="shared" si="7"/>
        <v>2021</v>
      </c>
      <c r="U17" s="40">
        <f t="shared" si="9"/>
        <v>3</v>
      </c>
      <c r="V17" s="47">
        <f t="shared" si="6"/>
        <v>46303</v>
      </c>
      <c r="W17" s="46">
        <f t="shared" si="8"/>
        <v>11.683832219783397</v>
      </c>
    </row>
    <row r="18" spans="1:23" ht="15.75" customHeight="1" x14ac:dyDescent="0.2">
      <c r="A18">
        <f t="shared" si="11"/>
        <v>2</v>
      </c>
      <c r="B18" s="2">
        <f t="shared" si="0"/>
        <v>5</v>
      </c>
      <c r="C18" s="2">
        <f t="shared" si="1"/>
        <v>2019</v>
      </c>
      <c r="D18" s="11">
        <v>43586</v>
      </c>
      <c r="E18" s="19">
        <v>63</v>
      </c>
      <c r="F18" s="19">
        <v>9620</v>
      </c>
      <c r="G18" s="19">
        <f t="shared" si="10"/>
        <v>108490</v>
      </c>
      <c r="H18" s="20">
        <f t="shared" si="12"/>
        <v>11.860465116279073</v>
      </c>
      <c r="I18" s="20"/>
      <c r="J18" s="20"/>
      <c r="T18" s="40">
        <f t="shared" si="7"/>
        <v>2021</v>
      </c>
      <c r="U18" s="40">
        <f t="shared" si="9"/>
        <v>4</v>
      </c>
      <c r="V18" s="47">
        <f t="shared" si="6"/>
        <v>39394</v>
      </c>
      <c r="W18" s="46">
        <f t="shared" si="8"/>
        <v>-0.65066074851205524</v>
      </c>
    </row>
    <row r="19" spans="1:23" ht="15.75" customHeight="1" x14ac:dyDescent="0.2">
      <c r="A19">
        <f t="shared" si="11"/>
        <v>2</v>
      </c>
      <c r="B19" s="2">
        <f t="shared" si="0"/>
        <v>6</v>
      </c>
      <c r="C19" s="2">
        <f t="shared" si="1"/>
        <v>2019</v>
      </c>
      <c r="D19" s="11">
        <v>43617</v>
      </c>
      <c r="E19" s="19">
        <v>71</v>
      </c>
      <c r="F19" s="19">
        <v>9217</v>
      </c>
      <c r="G19" s="19">
        <f t="shared" si="10"/>
        <v>108960</v>
      </c>
      <c r="H19" s="20">
        <f t="shared" si="12"/>
        <v>5.3732708357151049</v>
      </c>
      <c r="I19" s="20"/>
      <c r="J19" s="20"/>
      <c r="T19" s="40">
        <f t="shared" si="7"/>
        <v>2022</v>
      </c>
      <c r="U19" s="40">
        <f>U11</f>
        <v>1</v>
      </c>
      <c r="V19" s="47">
        <f t="shared" si="6"/>
        <v>37173</v>
      </c>
      <c r="W19" s="46">
        <f t="shared" si="8"/>
        <v>-13.40818560879592</v>
      </c>
    </row>
    <row r="20" spans="1:23" ht="15.75" customHeight="1" x14ac:dyDescent="0.2">
      <c r="A20">
        <f t="shared" si="11"/>
        <v>3</v>
      </c>
      <c r="B20" s="2">
        <f t="shared" si="0"/>
        <v>7</v>
      </c>
      <c r="C20" s="2">
        <f t="shared" si="1"/>
        <v>2019</v>
      </c>
      <c r="D20" s="11">
        <v>43647</v>
      </c>
      <c r="E20" s="19">
        <v>100</v>
      </c>
      <c r="F20" s="19">
        <v>10315</v>
      </c>
      <c r="G20" s="19">
        <f t="shared" si="10"/>
        <v>110212</v>
      </c>
      <c r="H20" s="20">
        <f t="shared" si="12"/>
        <v>13.814410239435059</v>
      </c>
      <c r="I20" s="20"/>
      <c r="J20" s="20"/>
      <c r="T20" s="40">
        <f t="shared" si="7"/>
        <v>2022</v>
      </c>
      <c r="U20" s="40">
        <f t="shared" si="9"/>
        <v>2</v>
      </c>
      <c r="V20" s="47">
        <f t="shared" si="6"/>
        <v>35915</v>
      </c>
      <c r="W20" s="46">
        <f t="shared" si="8"/>
        <v>-17.269418593937157</v>
      </c>
    </row>
    <row r="21" spans="1:23" ht="15.75" customHeight="1" x14ac:dyDescent="0.2">
      <c r="A21">
        <f t="shared" si="11"/>
        <v>3</v>
      </c>
      <c r="B21" s="2">
        <f t="shared" si="0"/>
        <v>8</v>
      </c>
      <c r="C21" s="2">
        <f t="shared" si="1"/>
        <v>2019</v>
      </c>
      <c r="D21" s="11">
        <v>43678</v>
      </c>
      <c r="E21" s="19">
        <v>65</v>
      </c>
      <c r="F21" s="19">
        <v>10961</v>
      </c>
      <c r="G21" s="19">
        <f t="shared" si="10"/>
        <v>110990</v>
      </c>
      <c r="H21" s="20">
        <f t="shared" si="12"/>
        <v>7.640184621427859</v>
      </c>
      <c r="I21" s="20"/>
      <c r="J21" s="20"/>
      <c r="T21" s="40">
        <f t="shared" si="7"/>
        <v>2022</v>
      </c>
      <c r="U21" s="40">
        <f t="shared" si="9"/>
        <v>3</v>
      </c>
      <c r="V21" s="47">
        <f t="shared" si="6"/>
        <v>36860</v>
      </c>
      <c r="W21" s="46">
        <f t="shared" si="8"/>
        <v>-20.393926959376284</v>
      </c>
    </row>
    <row r="22" spans="1:23" ht="15.75" customHeight="1" x14ac:dyDescent="0.2">
      <c r="A22">
        <f t="shared" si="11"/>
        <v>3</v>
      </c>
      <c r="B22" s="2">
        <f t="shared" si="0"/>
        <v>9</v>
      </c>
      <c r="C22" s="2">
        <f t="shared" si="1"/>
        <v>2019</v>
      </c>
      <c r="D22" s="11">
        <v>43709</v>
      </c>
      <c r="E22" s="19">
        <v>42</v>
      </c>
      <c r="F22" s="19">
        <v>8405</v>
      </c>
      <c r="G22" s="19">
        <f t="shared" si="10"/>
        <v>112257</v>
      </c>
      <c r="H22" s="20">
        <f>(F22/F10-1)*100</f>
        <v>17.750070047632384</v>
      </c>
      <c r="I22" s="20"/>
      <c r="J22" s="20"/>
      <c r="T22" s="40">
        <f t="shared" si="7"/>
        <v>2022</v>
      </c>
      <c r="U22" s="40">
        <f t="shared" si="9"/>
        <v>4</v>
      </c>
      <c r="V22" s="47">
        <f t="shared" si="6"/>
        <v>34740</v>
      </c>
      <c r="W22" s="46">
        <f t="shared" si="8"/>
        <v>-11.813981824643349</v>
      </c>
    </row>
    <row r="23" spans="1:23" ht="15.75" customHeight="1" x14ac:dyDescent="0.2">
      <c r="A23">
        <f t="shared" si="11"/>
        <v>4</v>
      </c>
      <c r="B23" s="2">
        <f t="shared" si="0"/>
        <v>10</v>
      </c>
      <c r="C23" s="2">
        <f t="shared" si="1"/>
        <v>2019</v>
      </c>
      <c r="D23" s="11">
        <v>43739</v>
      </c>
      <c r="E23" s="19">
        <v>56</v>
      </c>
      <c r="F23" s="19">
        <v>8829</v>
      </c>
      <c r="G23" s="19">
        <f t="shared" si="10"/>
        <v>110546</v>
      </c>
      <c r="H23" s="20">
        <f t="shared" si="12"/>
        <v>-16.233396584440229</v>
      </c>
      <c r="I23" s="20"/>
      <c r="J23" s="20"/>
      <c r="T23" s="40">
        <f t="shared" si="7"/>
        <v>2023</v>
      </c>
      <c r="U23" s="40">
        <f t="shared" si="9"/>
        <v>1</v>
      </c>
      <c r="V23" s="47">
        <f t="shared" si="6"/>
        <v>36100</v>
      </c>
      <c r="W23" s="46">
        <f t="shared" si="8"/>
        <v>-2.8865036451187653</v>
      </c>
    </row>
    <row r="24" spans="1:23" ht="15.75" customHeight="1" x14ac:dyDescent="0.2">
      <c r="A24">
        <f t="shared" si="11"/>
        <v>4</v>
      </c>
      <c r="B24" s="2">
        <f t="shared" si="0"/>
        <v>11</v>
      </c>
      <c r="C24" s="2">
        <f t="shared" si="1"/>
        <v>2019</v>
      </c>
      <c r="D24" s="11">
        <v>43770</v>
      </c>
      <c r="E24" s="19">
        <v>44</v>
      </c>
      <c r="F24" s="19">
        <v>7678</v>
      </c>
      <c r="G24" s="19">
        <f t="shared" si="10"/>
        <v>109190</v>
      </c>
      <c r="H24" s="20">
        <f t="shared" si="12"/>
        <v>-15.009962364401153</v>
      </c>
      <c r="I24" s="20"/>
      <c r="J24" s="20"/>
      <c r="T24" s="40">
        <f t="shared" si="7"/>
        <v>2023</v>
      </c>
      <c r="U24" s="40">
        <f t="shared" si="9"/>
        <v>2</v>
      </c>
      <c r="V24" s="47">
        <f t="shared" si="6"/>
        <v>35402</v>
      </c>
      <c r="W24" s="46">
        <f t="shared" si="8"/>
        <v>-1.4283725462898467</v>
      </c>
    </row>
    <row r="25" spans="1:23" ht="15.75" customHeight="1" x14ac:dyDescent="0.2">
      <c r="A25">
        <f t="shared" si="11"/>
        <v>4</v>
      </c>
      <c r="B25" s="2">
        <f t="shared" si="0"/>
        <v>12</v>
      </c>
      <c r="C25" s="2">
        <f t="shared" si="1"/>
        <v>2019</v>
      </c>
      <c r="D25" s="11">
        <v>43800</v>
      </c>
      <c r="E25" s="19">
        <v>57</v>
      </c>
      <c r="F25" s="19">
        <v>7602</v>
      </c>
      <c r="G25" s="19">
        <f t="shared" si="10"/>
        <v>109411</v>
      </c>
      <c r="H25" s="20">
        <f t="shared" si="12"/>
        <v>2.9941742311339947</v>
      </c>
      <c r="I25" s="20">
        <f>(G25/G13-1)*100</f>
        <v>7.2677895645012702</v>
      </c>
      <c r="J25" s="20"/>
      <c r="T25" s="40">
        <f t="shared" si="7"/>
        <v>2023</v>
      </c>
      <c r="U25" s="40">
        <f t="shared" si="9"/>
        <v>3</v>
      </c>
      <c r="V25" s="47">
        <f t="shared" si="6"/>
        <v>39927</v>
      </c>
      <c r="W25" s="46">
        <f t="shared" si="8"/>
        <v>8.320672816060771</v>
      </c>
    </row>
    <row r="26" spans="1:23" ht="15.75" customHeight="1" x14ac:dyDescent="0.2">
      <c r="A26">
        <f t="shared" si="11"/>
        <v>1</v>
      </c>
      <c r="B26" s="2">
        <f t="shared" si="0"/>
        <v>1</v>
      </c>
      <c r="C26" s="2">
        <f t="shared" si="1"/>
        <v>2020</v>
      </c>
      <c r="D26" s="11">
        <v>43831</v>
      </c>
      <c r="E26" s="19">
        <v>71</v>
      </c>
      <c r="F26" s="19">
        <v>9572</v>
      </c>
      <c r="G26" s="19">
        <f t="shared" si="10"/>
        <v>109242</v>
      </c>
      <c r="H26" s="20">
        <f t="shared" si="12"/>
        <v>-1.7349348116209806</v>
      </c>
      <c r="I26" s="20">
        <f t="shared" ref="I26:I77" si="13">(G26/G14-1)*100</f>
        <v>5.457143132958131</v>
      </c>
      <c r="J26" s="20"/>
      <c r="K26" s="1">
        <f>ROUND((G26/G14-1)*100,2)</f>
        <v>5.46</v>
      </c>
      <c r="T26" s="40">
        <f t="shared" si="7"/>
        <v>2023</v>
      </c>
      <c r="U26" s="40">
        <f t="shared" si="9"/>
        <v>4</v>
      </c>
      <c r="V26" s="47">
        <f t="shared" si="6"/>
        <v>34727</v>
      </c>
      <c r="W26" s="46">
        <f t="shared" si="8"/>
        <v>-3.7420840529645005E-2</v>
      </c>
    </row>
    <row r="27" spans="1:23" ht="15.75" customHeight="1" x14ac:dyDescent="0.2">
      <c r="A27">
        <f t="shared" si="11"/>
        <v>1</v>
      </c>
      <c r="B27" s="2">
        <f t="shared" si="0"/>
        <v>2</v>
      </c>
      <c r="C27" s="2">
        <f t="shared" si="1"/>
        <v>2020</v>
      </c>
      <c r="D27" s="11">
        <v>43862</v>
      </c>
      <c r="E27" s="19">
        <v>58</v>
      </c>
      <c r="F27" s="19">
        <v>8262</v>
      </c>
      <c r="G27" s="19">
        <f t="shared" si="10"/>
        <v>109742</v>
      </c>
      <c r="H27" s="20">
        <f t="shared" si="12"/>
        <v>6.4416387528987373</v>
      </c>
      <c r="I27" s="20">
        <f t="shared" si="13"/>
        <v>5.1208858576957006</v>
      </c>
      <c r="J27" s="20"/>
      <c r="K27" s="1">
        <f t="shared" ref="K27:K68" si="14">ROUND((G27/G15-1)*100,2)</f>
        <v>5.12</v>
      </c>
      <c r="T27" s="40">
        <f t="shared" si="7"/>
        <v>2024</v>
      </c>
      <c r="U27" s="40">
        <f t="shared" si="9"/>
        <v>1</v>
      </c>
      <c r="V27" s="47">
        <f t="shared" si="6"/>
        <v>37277</v>
      </c>
      <c r="W27" s="46">
        <f>(V27/V23-1)*100</f>
        <v>3.2603878116343576</v>
      </c>
    </row>
    <row r="28" spans="1:23" ht="15.75" customHeight="1" x14ac:dyDescent="0.2">
      <c r="A28">
        <f t="shared" si="11"/>
        <v>1</v>
      </c>
      <c r="B28" s="2">
        <f t="shared" si="0"/>
        <v>3</v>
      </c>
      <c r="C28" s="2">
        <f t="shared" si="1"/>
        <v>2020</v>
      </c>
      <c r="D28" s="11">
        <v>43891</v>
      </c>
      <c r="E28" s="19">
        <v>31</v>
      </c>
      <c r="F28" s="19">
        <v>7177</v>
      </c>
      <c r="G28" s="19">
        <f t="shared" si="10"/>
        <v>107232</v>
      </c>
      <c r="H28" s="20">
        <f t="shared" si="12"/>
        <v>-25.911014762052233</v>
      </c>
      <c r="I28" s="20">
        <f t="shared" si="13"/>
        <v>1.0478703354692698</v>
      </c>
      <c r="J28" s="20"/>
      <c r="K28" s="1">
        <f t="shared" si="14"/>
        <v>1.05</v>
      </c>
      <c r="T28" s="40">
        <f t="shared" si="7"/>
        <v>2024</v>
      </c>
      <c r="U28" s="40">
        <f t="shared" si="9"/>
        <v>2</v>
      </c>
      <c r="V28" s="47">
        <f>SUMIFS($F$2:$F$80,$A$2:$A$80,U28,$C$2:$C$80,T28)</f>
        <v>37736</v>
      </c>
      <c r="W28" s="46">
        <f t="shared" si="8"/>
        <v>6.5928478617027331</v>
      </c>
    </row>
    <row r="29" spans="1:23" ht="15.75" customHeight="1" x14ac:dyDescent="0.2">
      <c r="A29">
        <f t="shared" si="11"/>
        <v>2</v>
      </c>
      <c r="B29" s="2">
        <f t="shared" si="0"/>
        <v>4</v>
      </c>
      <c r="C29" s="2">
        <f t="shared" si="1"/>
        <v>2020</v>
      </c>
      <c r="D29" s="11">
        <v>43922</v>
      </c>
      <c r="E29" s="19">
        <v>26</v>
      </c>
      <c r="F29" s="19">
        <v>6591</v>
      </c>
      <c r="G29" s="19">
        <f t="shared" si="10"/>
        <v>104229</v>
      </c>
      <c r="H29" s="20">
        <f t="shared" si="12"/>
        <v>-31.300813008130078</v>
      </c>
      <c r="I29" s="20">
        <f t="shared" si="13"/>
        <v>-3.0157253186935851</v>
      </c>
      <c r="J29" s="20"/>
      <c r="K29" s="1">
        <f t="shared" si="14"/>
        <v>-3.02</v>
      </c>
      <c r="T29" s="40">
        <f t="shared" si="7"/>
        <v>2024</v>
      </c>
      <c r="U29" s="40">
        <f>U21</f>
        <v>3</v>
      </c>
      <c r="V29" s="47">
        <f>SUMIFS($F$2:$F$80,$A$2:$A$80,U29,$C$2:$C$80,T29)</f>
        <v>14339</v>
      </c>
      <c r="W29" s="46">
        <f>(V29/V25-1)*100</f>
        <v>-64.08695869962682</v>
      </c>
    </row>
    <row r="30" spans="1:23" ht="15.75" customHeight="1" x14ac:dyDescent="0.2">
      <c r="A30">
        <f t="shared" si="11"/>
        <v>2</v>
      </c>
      <c r="B30" s="2">
        <f t="shared" si="0"/>
        <v>5</v>
      </c>
      <c r="C30" s="2">
        <f t="shared" si="1"/>
        <v>2020</v>
      </c>
      <c r="D30" s="11">
        <v>43952</v>
      </c>
      <c r="E30" s="19">
        <v>54</v>
      </c>
      <c r="F30" s="19">
        <v>10354</v>
      </c>
      <c r="G30" s="19">
        <f t="shared" si="10"/>
        <v>104963</v>
      </c>
      <c r="H30" s="20">
        <f t="shared" si="12"/>
        <v>7.629937629937622</v>
      </c>
      <c r="I30" s="20">
        <f t="shared" si="13"/>
        <v>-3.2509908747349936</v>
      </c>
      <c r="J30" s="20"/>
      <c r="K30" s="1">
        <f t="shared" si="14"/>
        <v>-3.25</v>
      </c>
      <c r="T30" s="40"/>
      <c r="U30" s="40"/>
      <c r="V30" s="47"/>
    </row>
    <row r="31" spans="1:23" ht="15.75" customHeight="1" x14ac:dyDescent="0.2">
      <c r="A31">
        <f t="shared" si="11"/>
        <v>2</v>
      </c>
      <c r="B31" s="2">
        <f t="shared" si="0"/>
        <v>6</v>
      </c>
      <c r="C31" s="2">
        <f t="shared" si="1"/>
        <v>2020</v>
      </c>
      <c r="D31" s="11">
        <v>43983</v>
      </c>
      <c r="E31" s="19">
        <v>69</v>
      </c>
      <c r="F31" s="19">
        <v>11788</v>
      </c>
      <c r="G31" s="19">
        <f t="shared" si="10"/>
        <v>107534</v>
      </c>
      <c r="H31" s="20">
        <f t="shared" si="12"/>
        <v>27.894108712162314</v>
      </c>
      <c r="I31" s="20">
        <f t="shared" si="13"/>
        <v>-1.3087371512481627</v>
      </c>
      <c r="J31" s="20"/>
      <c r="K31" s="1">
        <f t="shared" si="14"/>
        <v>-1.31</v>
      </c>
      <c r="T31" s="40"/>
      <c r="U31" s="40"/>
    </row>
    <row r="32" spans="1:23" ht="15.75" customHeight="1" x14ac:dyDescent="0.2">
      <c r="A32">
        <f t="shared" si="11"/>
        <v>3</v>
      </c>
      <c r="B32" s="2">
        <f t="shared" si="0"/>
        <v>7</v>
      </c>
      <c r="C32" s="2">
        <f t="shared" si="1"/>
        <v>2020</v>
      </c>
      <c r="D32" s="11">
        <v>44013</v>
      </c>
      <c r="E32" s="19">
        <v>69</v>
      </c>
      <c r="F32" s="19">
        <v>12965</v>
      </c>
      <c r="G32" s="19">
        <f t="shared" si="10"/>
        <v>110184</v>
      </c>
      <c r="H32" s="20">
        <f t="shared" si="12"/>
        <v>25.690741638390691</v>
      </c>
      <c r="I32" s="20">
        <f t="shared" si="13"/>
        <v>-2.5405581969295543E-2</v>
      </c>
      <c r="J32" s="20"/>
      <c r="K32" s="1">
        <f t="shared" si="14"/>
        <v>-0.03</v>
      </c>
      <c r="T32" s="40"/>
      <c r="U32" s="40"/>
    </row>
    <row r="33" spans="1:11" ht="15.75" customHeight="1" x14ac:dyDescent="0.2">
      <c r="A33">
        <f t="shared" si="11"/>
        <v>3</v>
      </c>
      <c r="B33" s="2">
        <f t="shared" si="0"/>
        <v>8</v>
      </c>
      <c r="C33" s="2">
        <f t="shared" si="1"/>
        <v>2020</v>
      </c>
      <c r="D33" s="11">
        <v>44044</v>
      </c>
      <c r="E33" s="19">
        <v>94</v>
      </c>
      <c r="F33" s="19">
        <v>14168</v>
      </c>
      <c r="G33" s="19">
        <f t="shared" si="10"/>
        <v>113391</v>
      </c>
      <c r="H33" s="20">
        <f t="shared" si="12"/>
        <v>29.258279354073522</v>
      </c>
      <c r="I33" s="20">
        <f t="shared" si="13"/>
        <v>2.1632579511667638</v>
      </c>
      <c r="J33" s="20"/>
      <c r="K33" s="1">
        <f t="shared" si="14"/>
        <v>2.16</v>
      </c>
    </row>
    <row r="34" spans="1:11" ht="15.75" customHeight="1" x14ac:dyDescent="0.2">
      <c r="A34">
        <f t="shared" si="11"/>
        <v>3</v>
      </c>
      <c r="B34" s="2">
        <f t="shared" si="0"/>
        <v>9</v>
      </c>
      <c r="C34" s="2">
        <f t="shared" si="1"/>
        <v>2020</v>
      </c>
      <c r="D34" s="11">
        <v>44075</v>
      </c>
      <c r="E34" s="19">
        <v>98</v>
      </c>
      <c r="F34" s="19">
        <v>14326</v>
      </c>
      <c r="G34" s="19">
        <f t="shared" si="10"/>
        <v>119312</v>
      </c>
      <c r="H34" s="20">
        <f t="shared" si="12"/>
        <v>70.446162998215357</v>
      </c>
      <c r="I34" s="20">
        <f t="shared" si="13"/>
        <v>6.2846860329422771</v>
      </c>
      <c r="J34" s="20"/>
      <c r="K34" s="1">
        <f t="shared" si="14"/>
        <v>6.28</v>
      </c>
    </row>
    <row r="35" spans="1:11" ht="15.75" customHeight="1" x14ac:dyDescent="0.2">
      <c r="A35">
        <f t="shared" si="11"/>
        <v>4</v>
      </c>
      <c r="B35" s="2">
        <f t="shared" si="0"/>
        <v>10</v>
      </c>
      <c r="C35" s="2">
        <f t="shared" si="1"/>
        <v>2020</v>
      </c>
      <c r="D35" s="11">
        <v>44105</v>
      </c>
      <c r="E35" s="19">
        <v>108</v>
      </c>
      <c r="F35" s="19">
        <v>14801</v>
      </c>
      <c r="G35" s="19">
        <f t="shared" si="10"/>
        <v>125284</v>
      </c>
      <c r="H35" s="20">
        <f t="shared" si="12"/>
        <v>67.640729414429714</v>
      </c>
      <c r="I35" s="20">
        <f t="shared" si="13"/>
        <v>13.332006585493827</v>
      </c>
      <c r="J35" s="20"/>
      <c r="K35" s="1">
        <f t="shared" si="14"/>
        <v>13.33</v>
      </c>
    </row>
    <row r="36" spans="1:11" ht="15.75" customHeight="1" x14ac:dyDescent="0.2">
      <c r="A36">
        <f t="shared" si="11"/>
        <v>4</v>
      </c>
      <c r="B36" s="2">
        <f t="shared" si="0"/>
        <v>11</v>
      </c>
      <c r="C36" s="2">
        <f t="shared" si="1"/>
        <v>2020</v>
      </c>
      <c r="D36" s="11">
        <v>44136</v>
      </c>
      <c r="E36" s="19">
        <v>96</v>
      </c>
      <c r="F36" s="19">
        <v>14091</v>
      </c>
      <c r="G36" s="19">
        <f t="shared" si="10"/>
        <v>131697</v>
      </c>
      <c r="H36" s="20">
        <f t="shared" si="12"/>
        <v>83.524355300859597</v>
      </c>
      <c r="I36" s="20">
        <f t="shared" si="13"/>
        <v>20.612693470097998</v>
      </c>
      <c r="J36" s="20"/>
      <c r="K36" s="1">
        <f t="shared" si="14"/>
        <v>20.61</v>
      </c>
    </row>
    <row r="37" spans="1:11" ht="15.75" customHeight="1" x14ac:dyDescent="0.2">
      <c r="A37">
        <f t="shared" si="11"/>
        <v>4</v>
      </c>
      <c r="B37" s="2">
        <f t="shared" si="0"/>
        <v>12</v>
      </c>
      <c r="C37" s="2">
        <f t="shared" si="1"/>
        <v>2020</v>
      </c>
      <c r="D37" s="11">
        <v>44166</v>
      </c>
      <c r="E37" s="19">
        <v>105</v>
      </c>
      <c r="F37" s="19">
        <v>10760</v>
      </c>
      <c r="G37" s="19">
        <f t="shared" si="10"/>
        <v>134855</v>
      </c>
      <c r="H37" s="20">
        <f t="shared" si="12"/>
        <v>41.541699552749265</v>
      </c>
      <c r="I37" s="20">
        <f t="shared" si="13"/>
        <v>23.255431355165392</v>
      </c>
      <c r="J37" s="20"/>
      <c r="K37" s="1">
        <f t="shared" si="14"/>
        <v>23.26</v>
      </c>
    </row>
    <row r="38" spans="1:11" ht="15.75" customHeight="1" x14ac:dyDescent="0.2">
      <c r="A38">
        <f t="shared" si="11"/>
        <v>1</v>
      </c>
      <c r="B38" s="2">
        <f t="shared" si="0"/>
        <v>1</v>
      </c>
      <c r="C38" s="2">
        <f t="shared" si="1"/>
        <v>2021</v>
      </c>
      <c r="D38" s="11">
        <v>44197</v>
      </c>
      <c r="E38" s="19">
        <v>108</v>
      </c>
      <c r="F38" s="19">
        <v>13849</v>
      </c>
      <c r="G38" s="19">
        <f t="shared" si="10"/>
        <v>139132</v>
      </c>
      <c r="H38" s="20">
        <f t="shared" si="12"/>
        <v>44.68240702047639</v>
      </c>
      <c r="I38" s="20">
        <f t="shared" si="13"/>
        <v>27.361271305907977</v>
      </c>
      <c r="J38" s="20"/>
      <c r="K38" s="1">
        <f t="shared" si="14"/>
        <v>27.36</v>
      </c>
    </row>
    <row r="39" spans="1:11" ht="15.75" customHeight="1" x14ac:dyDescent="0.2">
      <c r="A39">
        <f t="shared" si="11"/>
        <v>1</v>
      </c>
      <c r="B39" s="2">
        <f t="shared" si="0"/>
        <v>2</v>
      </c>
      <c r="C39" s="2">
        <f t="shared" si="1"/>
        <v>2021</v>
      </c>
      <c r="D39" s="11">
        <v>44228</v>
      </c>
      <c r="E39" s="19">
        <v>94</v>
      </c>
      <c r="F39" s="19">
        <v>13098</v>
      </c>
      <c r="G39" s="19">
        <f t="shared" si="10"/>
        <v>143968</v>
      </c>
      <c r="H39" s="20">
        <f>(F39/F27-1)*100</f>
        <v>58.533042846768346</v>
      </c>
      <c r="I39" s="20">
        <f t="shared" si="13"/>
        <v>31.187694775017771</v>
      </c>
      <c r="J39" s="20"/>
      <c r="K39" s="1">
        <f t="shared" si="14"/>
        <v>31.19</v>
      </c>
    </row>
    <row r="40" spans="1:11" ht="15.75" customHeight="1" x14ac:dyDescent="0.2">
      <c r="A40">
        <f t="shared" si="11"/>
        <v>1</v>
      </c>
      <c r="B40" s="2">
        <f t="shared" si="0"/>
        <v>3</v>
      </c>
      <c r="C40" s="2">
        <f t="shared" si="1"/>
        <v>2021</v>
      </c>
      <c r="D40" s="11">
        <v>44256</v>
      </c>
      <c r="E40" s="19">
        <v>118</v>
      </c>
      <c r="F40" s="19">
        <v>15982</v>
      </c>
      <c r="G40" s="19">
        <f t="shared" si="10"/>
        <v>152773</v>
      </c>
      <c r="H40" s="20">
        <f t="shared" si="12"/>
        <v>122.68357252333844</v>
      </c>
      <c r="I40" s="20">
        <f t="shared" si="13"/>
        <v>42.469598627275438</v>
      </c>
      <c r="J40" s="20"/>
      <c r="K40" s="1">
        <f t="shared" si="14"/>
        <v>42.47</v>
      </c>
    </row>
    <row r="41" spans="1:11" ht="15.75" customHeight="1" x14ac:dyDescent="0.2">
      <c r="A41">
        <f t="shared" si="11"/>
        <v>2</v>
      </c>
      <c r="B41" s="2">
        <f t="shared" si="0"/>
        <v>4</v>
      </c>
      <c r="C41" s="2">
        <f t="shared" si="1"/>
        <v>2021</v>
      </c>
      <c r="D41" s="11">
        <v>44287</v>
      </c>
      <c r="E41" s="19">
        <v>149</v>
      </c>
      <c r="F41" s="19">
        <v>14354</v>
      </c>
      <c r="G41" s="19">
        <f t="shared" si="10"/>
        <v>160536</v>
      </c>
      <c r="H41" s="20">
        <f t="shared" si="12"/>
        <v>117.78182369898347</v>
      </c>
      <c r="I41" s="20">
        <f t="shared" si="13"/>
        <v>54.022393000028778</v>
      </c>
      <c r="J41" s="20"/>
      <c r="K41" s="1">
        <f t="shared" si="14"/>
        <v>54.02</v>
      </c>
    </row>
    <row r="42" spans="1:11" ht="15.75" customHeight="1" x14ac:dyDescent="0.2">
      <c r="A42">
        <f t="shared" si="11"/>
        <v>2</v>
      </c>
      <c r="B42" s="2">
        <f t="shared" si="0"/>
        <v>5</v>
      </c>
      <c r="C42" s="2">
        <f t="shared" si="1"/>
        <v>2021</v>
      </c>
      <c r="D42" s="11">
        <v>44317</v>
      </c>
      <c r="E42" s="19">
        <v>95</v>
      </c>
      <c r="F42" s="19">
        <v>13548</v>
      </c>
      <c r="G42" s="19">
        <f t="shared" si="10"/>
        <v>163730</v>
      </c>
      <c r="H42" s="20">
        <f t="shared" si="12"/>
        <v>30.847981456441964</v>
      </c>
      <c r="I42" s="20">
        <f t="shared" si="13"/>
        <v>55.988300639272893</v>
      </c>
      <c r="J42" s="20"/>
      <c r="K42" s="1">
        <f t="shared" si="14"/>
        <v>55.99</v>
      </c>
    </row>
    <row r="43" spans="1:11" ht="15.75" customHeight="1" x14ac:dyDescent="0.2">
      <c r="A43">
        <f t="shared" si="11"/>
        <v>2</v>
      </c>
      <c r="B43" s="2">
        <f t="shared" si="0"/>
        <v>6</v>
      </c>
      <c r="C43" s="2">
        <f t="shared" si="1"/>
        <v>2021</v>
      </c>
      <c r="D43" s="11">
        <v>44348</v>
      </c>
      <c r="E43" s="19">
        <v>111</v>
      </c>
      <c r="F43" s="19">
        <v>15510</v>
      </c>
      <c r="G43" s="19">
        <f t="shared" si="10"/>
        <v>167452</v>
      </c>
      <c r="H43" s="20">
        <f t="shared" si="12"/>
        <v>31.574482524601287</v>
      </c>
      <c r="I43" s="20">
        <f t="shared" si="13"/>
        <v>55.720051332601784</v>
      </c>
      <c r="J43" s="20"/>
      <c r="K43" s="1">
        <f t="shared" si="14"/>
        <v>55.72</v>
      </c>
    </row>
    <row r="44" spans="1:11" ht="15.75" customHeight="1" x14ac:dyDescent="0.2">
      <c r="A44">
        <f t="shared" si="11"/>
        <v>3</v>
      </c>
      <c r="B44" s="2">
        <f t="shared" si="0"/>
        <v>7</v>
      </c>
      <c r="C44" s="2">
        <f t="shared" si="1"/>
        <v>2021</v>
      </c>
      <c r="D44" s="11">
        <v>44378</v>
      </c>
      <c r="E44" s="19">
        <v>141</v>
      </c>
      <c r="F44" s="19">
        <v>14806</v>
      </c>
      <c r="G44" s="19">
        <f t="shared" si="10"/>
        <v>169293</v>
      </c>
      <c r="H44" s="20">
        <f t="shared" si="12"/>
        <v>14.199768607790197</v>
      </c>
      <c r="I44" s="20">
        <f t="shared" si="13"/>
        <v>53.645719886734923</v>
      </c>
      <c r="J44" s="20"/>
      <c r="K44" s="1">
        <f t="shared" si="14"/>
        <v>53.65</v>
      </c>
    </row>
    <row r="45" spans="1:11" ht="15.75" customHeight="1" x14ac:dyDescent="0.2">
      <c r="A45">
        <f t="shared" si="11"/>
        <v>3</v>
      </c>
      <c r="B45" s="2">
        <f t="shared" si="0"/>
        <v>8</v>
      </c>
      <c r="C45" s="2">
        <f t="shared" si="1"/>
        <v>2021</v>
      </c>
      <c r="D45" s="11">
        <v>44409</v>
      </c>
      <c r="E45" s="19">
        <v>172</v>
      </c>
      <c r="F45" s="19">
        <v>16638</v>
      </c>
      <c r="G45" s="19">
        <f t="shared" si="10"/>
        <v>171763</v>
      </c>
      <c r="H45" s="20">
        <f t="shared" si="12"/>
        <v>17.433653303218509</v>
      </c>
      <c r="I45" s="20">
        <f t="shared" si="13"/>
        <v>51.478512403982691</v>
      </c>
      <c r="J45" s="20"/>
      <c r="K45" s="1">
        <f t="shared" si="14"/>
        <v>51.48</v>
      </c>
    </row>
    <row r="46" spans="1:11" ht="15.75" customHeight="1" x14ac:dyDescent="0.2">
      <c r="A46">
        <f t="shared" si="11"/>
        <v>3</v>
      </c>
      <c r="B46" s="2">
        <f t="shared" si="0"/>
        <v>9</v>
      </c>
      <c r="C46" s="2">
        <f t="shared" si="1"/>
        <v>2021</v>
      </c>
      <c r="D46" s="11">
        <v>44440</v>
      </c>
      <c r="E46" s="19">
        <v>115</v>
      </c>
      <c r="F46" s="19">
        <v>14859</v>
      </c>
      <c r="G46" s="19">
        <f t="shared" si="10"/>
        <v>172296</v>
      </c>
      <c r="H46" s="20">
        <f t="shared" si="12"/>
        <v>3.7205081669691387</v>
      </c>
      <c r="I46" s="20">
        <f t="shared" si="13"/>
        <v>44.407938849403237</v>
      </c>
      <c r="J46" s="20"/>
      <c r="K46" s="1">
        <f t="shared" si="14"/>
        <v>44.41</v>
      </c>
    </row>
    <row r="47" spans="1:11" ht="15.75" customHeight="1" x14ac:dyDescent="0.2">
      <c r="A47">
        <f t="shared" si="11"/>
        <v>4</v>
      </c>
      <c r="B47" s="2">
        <f t="shared" si="0"/>
        <v>10</v>
      </c>
      <c r="C47" s="2">
        <f t="shared" si="1"/>
        <v>2021</v>
      </c>
      <c r="D47" s="11">
        <v>44470</v>
      </c>
      <c r="E47" s="19">
        <v>136</v>
      </c>
      <c r="F47" s="19">
        <v>15992</v>
      </c>
      <c r="G47" s="19">
        <f t="shared" si="10"/>
        <v>173487</v>
      </c>
      <c r="H47" s="20">
        <f t="shared" si="12"/>
        <v>8.0467535977298823</v>
      </c>
      <c r="I47" s="20">
        <f t="shared" si="13"/>
        <v>38.474984834456109</v>
      </c>
      <c r="J47" s="20"/>
      <c r="K47" s="1">
        <f t="shared" si="14"/>
        <v>38.47</v>
      </c>
    </row>
    <row r="48" spans="1:11" ht="15.75" customHeight="1" x14ac:dyDescent="0.2">
      <c r="A48">
        <f t="shared" si="11"/>
        <v>4</v>
      </c>
      <c r="B48" s="2">
        <f t="shared" si="0"/>
        <v>11</v>
      </c>
      <c r="C48" s="2">
        <f t="shared" si="1"/>
        <v>2021</v>
      </c>
      <c r="D48" s="11">
        <v>44501</v>
      </c>
      <c r="E48" s="19">
        <v>97</v>
      </c>
      <c r="F48" s="19">
        <v>13113</v>
      </c>
      <c r="G48" s="19">
        <f t="shared" si="10"/>
        <v>172509</v>
      </c>
      <c r="H48" s="20">
        <f t="shared" si="12"/>
        <v>-6.9406003832233392</v>
      </c>
      <c r="I48" s="20">
        <f t="shared" si="13"/>
        <v>30.989316385339084</v>
      </c>
      <c r="J48" s="20"/>
      <c r="K48" s="1">
        <f t="shared" si="14"/>
        <v>30.99</v>
      </c>
    </row>
    <row r="49" spans="1:11" ht="15.75" customHeight="1" x14ac:dyDescent="0.2">
      <c r="A49">
        <f t="shared" si="11"/>
        <v>4</v>
      </c>
      <c r="B49" s="2">
        <f t="shared" si="0"/>
        <v>12</v>
      </c>
      <c r="C49" s="2">
        <f t="shared" si="1"/>
        <v>2021</v>
      </c>
      <c r="D49" s="11">
        <v>44531</v>
      </c>
      <c r="E49" s="19">
        <v>98</v>
      </c>
      <c r="F49" s="19">
        <v>10289</v>
      </c>
      <c r="G49" s="19">
        <f t="shared" si="10"/>
        <v>172038</v>
      </c>
      <c r="H49" s="20">
        <f t="shared" si="12"/>
        <v>-4.3773234200743527</v>
      </c>
      <c r="I49" s="20">
        <f t="shared" si="13"/>
        <v>27.572577954098843</v>
      </c>
      <c r="J49" s="20"/>
      <c r="K49" s="1">
        <f t="shared" si="14"/>
        <v>27.57</v>
      </c>
    </row>
    <row r="50" spans="1:11" ht="15.75" customHeight="1" x14ac:dyDescent="0.2">
      <c r="A50">
        <f t="shared" si="11"/>
        <v>1</v>
      </c>
      <c r="B50" s="2">
        <f t="shared" si="0"/>
        <v>1</v>
      </c>
      <c r="C50" s="2">
        <f t="shared" si="1"/>
        <v>2022</v>
      </c>
      <c r="D50" s="11">
        <v>44562</v>
      </c>
      <c r="E50" s="19">
        <v>108</v>
      </c>
      <c r="F50" s="19">
        <v>12268</v>
      </c>
      <c r="G50" s="19">
        <f t="shared" si="10"/>
        <v>170457</v>
      </c>
      <c r="H50" s="20">
        <f t="shared" si="12"/>
        <v>-11.415986713842152</v>
      </c>
      <c r="I50" s="20">
        <f t="shared" si="13"/>
        <v>22.51459046085731</v>
      </c>
      <c r="J50" s="20"/>
      <c r="K50" s="1">
        <f t="shared" si="14"/>
        <v>22.51</v>
      </c>
    </row>
    <row r="51" spans="1:11" ht="15.75" customHeight="1" x14ac:dyDescent="0.2">
      <c r="A51">
        <f t="shared" si="11"/>
        <v>1</v>
      </c>
      <c r="B51" s="2">
        <f t="shared" si="0"/>
        <v>2</v>
      </c>
      <c r="C51" s="2">
        <f t="shared" si="1"/>
        <v>2022</v>
      </c>
      <c r="D51" s="11">
        <v>44593</v>
      </c>
      <c r="E51" s="19">
        <v>96</v>
      </c>
      <c r="F51" s="19">
        <v>10798</v>
      </c>
      <c r="G51" s="19">
        <f t="shared" si="10"/>
        <v>168157</v>
      </c>
      <c r="H51" s="20">
        <f t="shared" si="12"/>
        <v>-17.559932814170097</v>
      </c>
      <c r="I51" s="20">
        <f t="shared" si="13"/>
        <v>16.801650366748166</v>
      </c>
      <c r="J51" s="20"/>
      <c r="K51" s="1">
        <f t="shared" si="14"/>
        <v>16.8</v>
      </c>
    </row>
    <row r="52" spans="1:11" ht="15.75" customHeight="1" x14ac:dyDescent="0.2">
      <c r="A52">
        <f t="shared" si="11"/>
        <v>1</v>
      </c>
      <c r="B52" s="2">
        <f t="shared" si="0"/>
        <v>3</v>
      </c>
      <c r="C52" s="2">
        <f t="shared" si="1"/>
        <v>2022</v>
      </c>
      <c r="D52" s="11">
        <v>44621</v>
      </c>
      <c r="E52" s="19">
        <v>124</v>
      </c>
      <c r="F52" s="19">
        <v>14107</v>
      </c>
      <c r="G52" s="19">
        <f t="shared" si="10"/>
        <v>166282</v>
      </c>
      <c r="H52" s="20">
        <f t="shared" si="12"/>
        <v>-11.731948441997242</v>
      </c>
      <c r="I52" s="20">
        <f t="shared" si="13"/>
        <v>8.8425310755172681</v>
      </c>
      <c r="J52" s="20"/>
      <c r="K52" s="1">
        <f t="shared" si="14"/>
        <v>8.84</v>
      </c>
    </row>
    <row r="53" spans="1:11" ht="15.75" customHeight="1" x14ac:dyDescent="0.2">
      <c r="A53">
        <f t="shared" si="11"/>
        <v>2</v>
      </c>
      <c r="B53" s="2">
        <f t="shared" si="0"/>
        <v>4</v>
      </c>
      <c r="C53" s="2">
        <f t="shared" si="1"/>
        <v>2022</v>
      </c>
      <c r="D53" s="11">
        <v>44652</v>
      </c>
      <c r="E53" s="19">
        <v>126</v>
      </c>
      <c r="F53" s="19">
        <v>11796</v>
      </c>
      <c r="G53" s="19">
        <f t="shared" si="10"/>
        <v>163724</v>
      </c>
      <c r="H53" s="20">
        <f t="shared" si="12"/>
        <v>-17.820816497143653</v>
      </c>
      <c r="I53" s="20">
        <f t="shared" si="13"/>
        <v>1.985847411172581</v>
      </c>
      <c r="J53" s="20"/>
      <c r="K53" s="1">
        <f t="shared" si="14"/>
        <v>1.99</v>
      </c>
    </row>
    <row r="54" spans="1:11" ht="15.75" customHeight="1" x14ac:dyDescent="0.2">
      <c r="A54">
        <f t="shared" si="11"/>
        <v>2</v>
      </c>
      <c r="B54" s="2">
        <f t="shared" si="0"/>
        <v>5</v>
      </c>
      <c r="C54" s="2">
        <f t="shared" si="1"/>
        <v>2022</v>
      </c>
      <c r="D54" s="11">
        <v>44682</v>
      </c>
      <c r="E54" s="19">
        <v>109</v>
      </c>
      <c r="F54" s="19">
        <v>12638</v>
      </c>
      <c r="G54" s="19">
        <f t="shared" si="10"/>
        <v>162814</v>
      </c>
      <c r="H54" s="20">
        <f t="shared" si="12"/>
        <v>-6.7168585769117222</v>
      </c>
      <c r="I54" s="20">
        <f t="shared" si="13"/>
        <v>-0.55945764368167117</v>
      </c>
      <c r="J54" s="20"/>
      <c r="K54" s="1">
        <f t="shared" si="14"/>
        <v>-0.56000000000000005</v>
      </c>
    </row>
    <row r="55" spans="1:11" ht="15.75" customHeight="1" x14ac:dyDescent="0.2">
      <c r="A55">
        <f t="shared" si="11"/>
        <v>2</v>
      </c>
      <c r="B55" s="2">
        <f t="shared" si="0"/>
        <v>6</v>
      </c>
      <c r="C55" s="2">
        <f t="shared" si="1"/>
        <v>2022</v>
      </c>
      <c r="D55" s="11">
        <v>44713</v>
      </c>
      <c r="E55" s="19">
        <v>97</v>
      </c>
      <c r="F55" s="19">
        <v>11481</v>
      </c>
      <c r="G55" s="19">
        <f t="shared" si="10"/>
        <v>158785</v>
      </c>
      <c r="H55" s="20">
        <f t="shared" si="12"/>
        <v>-25.976789168278525</v>
      </c>
      <c r="I55" s="20">
        <f t="shared" si="13"/>
        <v>-5.1758115758545724</v>
      </c>
      <c r="J55" s="20"/>
      <c r="K55" s="1">
        <f t="shared" si="14"/>
        <v>-5.18</v>
      </c>
    </row>
    <row r="56" spans="1:11" ht="15.75" customHeight="1" x14ac:dyDescent="0.2">
      <c r="A56">
        <f t="shared" si="11"/>
        <v>3</v>
      </c>
      <c r="B56" s="2">
        <f t="shared" si="0"/>
        <v>7</v>
      </c>
      <c r="C56" s="2">
        <f t="shared" si="1"/>
        <v>2022</v>
      </c>
      <c r="D56" s="11">
        <v>44743</v>
      </c>
      <c r="E56" s="19">
        <v>104</v>
      </c>
      <c r="F56" s="19">
        <v>11460</v>
      </c>
      <c r="G56" s="19">
        <f t="shared" si="10"/>
        <v>155439</v>
      </c>
      <c r="H56" s="20">
        <f t="shared" si="12"/>
        <v>-22.598946373091987</v>
      </c>
      <c r="I56" s="20">
        <f t="shared" si="13"/>
        <v>-8.1834452694440998</v>
      </c>
      <c r="J56" s="20"/>
      <c r="K56" s="1">
        <f t="shared" si="14"/>
        <v>-8.18</v>
      </c>
    </row>
    <row r="57" spans="1:11" ht="15.75" customHeight="1" x14ac:dyDescent="0.2">
      <c r="A57">
        <f t="shared" si="11"/>
        <v>3</v>
      </c>
      <c r="B57" s="2">
        <f t="shared" si="0"/>
        <v>8</v>
      </c>
      <c r="C57" s="2">
        <f t="shared" si="1"/>
        <v>2022</v>
      </c>
      <c r="D57" s="11">
        <v>44774</v>
      </c>
      <c r="E57" s="19">
        <v>121</v>
      </c>
      <c r="F57" s="19">
        <v>14003</v>
      </c>
      <c r="G57" s="19">
        <f t="shared" si="10"/>
        <v>152804</v>
      </c>
      <c r="H57" s="20">
        <f t="shared" si="12"/>
        <v>-15.837240052890976</v>
      </c>
      <c r="I57" s="20">
        <f t="shared" si="13"/>
        <v>-11.037883595419274</v>
      </c>
      <c r="J57" s="20"/>
      <c r="K57" s="1">
        <f t="shared" si="14"/>
        <v>-11.04</v>
      </c>
    </row>
    <row r="58" spans="1:11" ht="15.75" customHeight="1" x14ac:dyDescent="0.2">
      <c r="A58">
        <f t="shared" si="11"/>
        <v>3</v>
      </c>
      <c r="B58" s="2">
        <f t="shared" si="0"/>
        <v>9</v>
      </c>
      <c r="C58" s="2">
        <f t="shared" si="1"/>
        <v>2022</v>
      </c>
      <c r="D58" s="11">
        <v>44805</v>
      </c>
      <c r="E58" s="19">
        <v>109</v>
      </c>
      <c r="F58" s="19">
        <v>11397</v>
      </c>
      <c r="G58" s="19">
        <f t="shared" si="10"/>
        <v>149342</v>
      </c>
      <c r="H58" s="20">
        <f t="shared" si="12"/>
        <v>-23.299010700585498</v>
      </c>
      <c r="I58" s="20">
        <f t="shared" si="13"/>
        <v>-13.322421878627477</v>
      </c>
      <c r="J58" s="20"/>
      <c r="K58" s="1">
        <f t="shared" si="14"/>
        <v>-13.32</v>
      </c>
    </row>
    <row r="59" spans="1:11" ht="15.75" customHeight="1" x14ac:dyDescent="0.2">
      <c r="A59">
        <f t="shared" si="11"/>
        <v>4</v>
      </c>
      <c r="B59" s="2">
        <f t="shared" si="0"/>
        <v>10</v>
      </c>
      <c r="C59" s="2">
        <f t="shared" si="1"/>
        <v>2022</v>
      </c>
      <c r="D59" s="11">
        <v>44835</v>
      </c>
      <c r="E59" s="19">
        <v>82</v>
      </c>
      <c r="F59" s="19">
        <v>11634</v>
      </c>
      <c r="G59" s="19">
        <f t="shared" si="10"/>
        <v>144984</v>
      </c>
      <c r="H59" s="20">
        <f t="shared" si="12"/>
        <v>-27.251125562781386</v>
      </c>
      <c r="I59" s="20">
        <f t="shared" si="13"/>
        <v>-16.429473101730963</v>
      </c>
      <c r="J59" s="20"/>
      <c r="K59" s="1">
        <f t="shared" si="14"/>
        <v>-16.43</v>
      </c>
    </row>
    <row r="60" spans="1:11" ht="15.75" customHeight="1" x14ac:dyDescent="0.2">
      <c r="A60">
        <f t="shared" si="11"/>
        <v>4</v>
      </c>
      <c r="B60" s="2">
        <f t="shared" si="0"/>
        <v>11</v>
      </c>
      <c r="C60" s="2">
        <f t="shared" si="1"/>
        <v>2022</v>
      </c>
      <c r="D60" s="11">
        <v>44866</v>
      </c>
      <c r="E60" s="19">
        <v>107</v>
      </c>
      <c r="F60" s="19">
        <v>12514</v>
      </c>
      <c r="G60" s="19">
        <f t="shared" si="10"/>
        <v>144385</v>
      </c>
      <c r="H60" s="20">
        <f t="shared" si="12"/>
        <v>-4.5679859681232333</v>
      </c>
      <c r="I60" s="20">
        <f t="shared" si="13"/>
        <v>-16.302917528940519</v>
      </c>
      <c r="J60" s="20"/>
      <c r="K60" s="1">
        <f t="shared" si="14"/>
        <v>-16.3</v>
      </c>
    </row>
    <row r="61" spans="1:11" ht="15.75" customHeight="1" x14ac:dyDescent="0.2">
      <c r="A61">
        <f t="shared" si="11"/>
        <v>4</v>
      </c>
      <c r="B61" s="2">
        <f t="shared" si="0"/>
        <v>12</v>
      </c>
      <c r="C61" s="2">
        <f t="shared" si="1"/>
        <v>2022</v>
      </c>
      <c r="D61" s="11">
        <v>44896</v>
      </c>
      <c r="E61" s="19">
        <v>139</v>
      </c>
      <c r="F61" s="19">
        <v>10592</v>
      </c>
      <c r="G61" s="19">
        <f t="shared" si="10"/>
        <v>144688</v>
      </c>
      <c r="H61" s="20">
        <f t="shared" si="12"/>
        <v>2.9448926037515699</v>
      </c>
      <c r="I61" s="20">
        <f t="shared" si="13"/>
        <v>-15.897650519071371</v>
      </c>
      <c r="J61" s="20"/>
      <c r="K61" s="1">
        <f t="shared" si="14"/>
        <v>-15.9</v>
      </c>
    </row>
    <row r="62" spans="1:11" ht="15.75" customHeight="1" x14ac:dyDescent="0.2">
      <c r="A62">
        <f t="shared" si="11"/>
        <v>1</v>
      </c>
      <c r="B62" s="2">
        <f t="shared" si="0"/>
        <v>1</v>
      </c>
      <c r="C62" s="2">
        <f t="shared" si="1"/>
        <v>2023</v>
      </c>
      <c r="D62" s="11">
        <v>44927</v>
      </c>
      <c r="E62" s="19">
        <v>138</v>
      </c>
      <c r="F62" s="19">
        <v>12582</v>
      </c>
      <c r="G62" s="19">
        <f t="shared" si="10"/>
        <v>145002</v>
      </c>
      <c r="H62" s="20">
        <f t="shared" si="12"/>
        <v>2.5595044016954782</v>
      </c>
      <c r="I62" s="20">
        <f t="shared" si="13"/>
        <v>-14.933384959256591</v>
      </c>
      <c r="J62" s="20"/>
      <c r="K62" s="1">
        <f t="shared" si="14"/>
        <v>-14.93</v>
      </c>
    </row>
    <row r="63" spans="1:11" ht="15.75" customHeight="1" x14ac:dyDescent="0.2">
      <c r="A63">
        <f t="shared" si="11"/>
        <v>1</v>
      </c>
      <c r="B63" s="2">
        <f t="shared" si="0"/>
        <v>2</v>
      </c>
      <c r="C63" s="2">
        <f t="shared" si="1"/>
        <v>2023</v>
      </c>
      <c r="D63" s="11">
        <v>44958</v>
      </c>
      <c r="E63" s="19">
        <v>94</v>
      </c>
      <c r="F63" s="19">
        <v>10057</v>
      </c>
      <c r="G63" s="19">
        <f t="shared" si="10"/>
        <v>144261</v>
      </c>
      <c r="H63" s="20">
        <f t="shared" si="12"/>
        <v>-6.862381922578253</v>
      </c>
      <c r="I63" s="20">
        <f t="shared" si="13"/>
        <v>-14.210529445696585</v>
      </c>
      <c r="J63" s="20"/>
      <c r="K63" s="1">
        <f t="shared" si="14"/>
        <v>-14.21</v>
      </c>
    </row>
    <row r="64" spans="1:11" ht="15.75" customHeight="1" x14ac:dyDescent="0.2">
      <c r="A64">
        <f t="shared" si="11"/>
        <v>1</v>
      </c>
      <c r="B64" s="2">
        <f t="shared" si="0"/>
        <v>3</v>
      </c>
      <c r="C64" s="2">
        <f t="shared" si="1"/>
        <v>2023</v>
      </c>
      <c r="D64" s="11">
        <v>44986</v>
      </c>
      <c r="E64" s="19">
        <v>141</v>
      </c>
      <c r="F64" s="19">
        <v>13461</v>
      </c>
      <c r="G64" s="19">
        <f t="shared" si="10"/>
        <v>143615</v>
      </c>
      <c r="H64" s="20">
        <f t="shared" si="12"/>
        <v>-4.5792868788544716</v>
      </c>
      <c r="I64" s="20">
        <f t="shared" si="13"/>
        <v>-13.631661875608902</v>
      </c>
      <c r="J64" s="20"/>
      <c r="K64" s="1">
        <f t="shared" si="14"/>
        <v>-13.63</v>
      </c>
    </row>
    <row r="65" spans="1:14" ht="15.75" customHeight="1" x14ac:dyDescent="0.2">
      <c r="A65">
        <f t="shared" si="11"/>
        <v>2</v>
      </c>
      <c r="B65" s="2">
        <f t="shared" si="0"/>
        <v>4</v>
      </c>
      <c r="C65" s="2">
        <f t="shared" si="1"/>
        <v>2023</v>
      </c>
      <c r="D65" s="11">
        <v>45017</v>
      </c>
      <c r="E65" s="19">
        <v>152</v>
      </c>
      <c r="F65" s="19">
        <v>10668</v>
      </c>
      <c r="G65" s="19">
        <f t="shared" si="10"/>
        <v>142487</v>
      </c>
      <c r="H65" s="20">
        <f t="shared" si="12"/>
        <v>-9.5625635808748726</v>
      </c>
      <c r="I65" s="20">
        <f t="shared" si="13"/>
        <v>-12.97121985780948</v>
      </c>
      <c r="J65" s="20"/>
      <c r="K65" s="1">
        <f t="shared" si="14"/>
        <v>-12.97</v>
      </c>
    </row>
    <row r="66" spans="1:14" ht="15.75" customHeight="1" x14ac:dyDescent="0.2">
      <c r="A66">
        <f t="shared" si="11"/>
        <v>2</v>
      </c>
      <c r="B66" s="2">
        <f t="shared" si="0"/>
        <v>5</v>
      </c>
      <c r="C66" s="2">
        <f t="shared" si="1"/>
        <v>2023</v>
      </c>
      <c r="D66" s="11">
        <v>45047</v>
      </c>
      <c r="E66" s="19">
        <v>156</v>
      </c>
      <c r="F66" s="19">
        <v>13074</v>
      </c>
      <c r="G66" s="19">
        <f t="shared" si="10"/>
        <v>142923</v>
      </c>
      <c r="H66" s="20">
        <f t="shared" si="12"/>
        <v>3.4499129609115275</v>
      </c>
      <c r="I66" s="20">
        <f t="shared" si="13"/>
        <v>-12.217008365373982</v>
      </c>
      <c r="J66" s="20"/>
      <c r="K66" s="1">
        <f t="shared" si="14"/>
        <v>-12.22</v>
      </c>
    </row>
    <row r="67" spans="1:14" ht="15.75" customHeight="1" x14ac:dyDescent="0.2">
      <c r="A67">
        <f t="shared" si="11"/>
        <v>2</v>
      </c>
      <c r="B67" s="2">
        <f t="shared" si="0"/>
        <v>6</v>
      </c>
      <c r="C67" s="2">
        <f t="shared" si="1"/>
        <v>2023</v>
      </c>
      <c r="D67" s="11">
        <v>45078</v>
      </c>
      <c r="E67" s="19">
        <v>126</v>
      </c>
      <c r="F67" s="19">
        <v>11660</v>
      </c>
      <c r="G67" s="19">
        <f t="shared" si="10"/>
        <v>143102</v>
      </c>
      <c r="H67" s="20">
        <f t="shared" si="12"/>
        <v>1.5590976395784439</v>
      </c>
      <c r="I67" s="20">
        <f t="shared" si="13"/>
        <v>-9.8768775388103354</v>
      </c>
      <c r="J67" s="20"/>
      <c r="K67" s="1">
        <f t="shared" si="14"/>
        <v>-9.8800000000000008</v>
      </c>
    </row>
    <row r="68" spans="1:14" ht="15.75" customHeight="1" x14ac:dyDescent="0.2">
      <c r="A68">
        <f t="shared" si="11"/>
        <v>3</v>
      </c>
      <c r="B68" s="2">
        <f t="shared" si="0"/>
        <v>7</v>
      </c>
      <c r="C68" s="2">
        <f t="shared" si="1"/>
        <v>2023</v>
      </c>
      <c r="D68" s="11">
        <v>45108</v>
      </c>
      <c r="E68" s="19">
        <v>141</v>
      </c>
      <c r="F68" s="19">
        <v>13423</v>
      </c>
      <c r="G68" s="19">
        <f t="shared" si="10"/>
        <v>145065</v>
      </c>
      <c r="H68" s="20">
        <f t="shared" si="12"/>
        <v>17.129144851657951</v>
      </c>
      <c r="I68" s="20">
        <f t="shared" si="13"/>
        <v>-6.6740007334066709</v>
      </c>
      <c r="J68" s="20"/>
      <c r="K68" s="1">
        <f t="shared" si="14"/>
        <v>-6.67</v>
      </c>
    </row>
    <row r="69" spans="1:14" ht="15.75" customHeight="1" x14ac:dyDescent="0.2">
      <c r="A69">
        <f t="shared" si="11"/>
        <v>3</v>
      </c>
      <c r="B69" s="2">
        <f t="shared" si="0"/>
        <v>8</v>
      </c>
      <c r="C69" s="2">
        <f t="shared" si="1"/>
        <v>2023</v>
      </c>
      <c r="D69" s="11">
        <v>45139</v>
      </c>
      <c r="E69" s="19">
        <v>190</v>
      </c>
      <c r="F69" s="19">
        <v>14434</v>
      </c>
      <c r="G69" s="19">
        <f t="shared" si="10"/>
        <v>145496</v>
      </c>
      <c r="H69" s="20">
        <f t="shared" si="12"/>
        <v>3.0779118760265733</v>
      </c>
      <c r="I69" s="20">
        <f t="shared" si="13"/>
        <v>-4.7825973142064377</v>
      </c>
      <c r="J69" s="20"/>
      <c r="K69" s="1">
        <f>ROUND((G69/G57-1)*100,2)</f>
        <v>-4.78</v>
      </c>
    </row>
    <row r="70" spans="1:14" ht="15.75" customHeight="1" x14ac:dyDescent="0.2">
      <c r="A70">
        <f t="shared" si="11"/>
        <v>3</v>
      </c>
      <c r="B70" s="2">
        <f t="shared" si="0"/>
        <v>9</v>
      </c>
      <c r="C70" s="2">
        <f t="shared" si="1"/>
        <v>2023</v>
      </c>
      <c r="D70" s="11">
        <v>45170</v>
      </c>
      <c r="F70" s="19">
        <v>12070</v>
      </c>
      <c r="G70" s="19">
        <f t="shared" si="10"/>
        <v>146169</v>
      </c>
      <c r="H70" s="20">
        <f t="shared" si="12"/>
        <v>5.9050627358076646</v>
      </c>
      <c r="I70" s="20">
        <f t="shared" si="13"/>
        <v>-2.1246534799319705</v>
      </c>
      <c r="J70" s="20"/>
      <c r="K70" s="1">
        <f t="shared" ref="K70:K80" si="15">ROUND((G70/G58-1)*100,2)</f>
        <v>-2.12</v>
      </c>
    </row>
    <row r="71" spans="1:14" ht="15.75" customHeight="1" x14ac:dyDescent="0.2">
      <c r="A71">
        <f t="shared" si="11"/>
        <v>4</v>
      </c>
      <c r="B71" s="2">
        <f t="shared" si="0"/>
        <v>10</v>
      </c>
      <c r="C71" s="2">
        <f t="shared" si="1"/>
        <v>2023</v>
      </c>
      <c r="D71" s="11">
        <v>45200</v>
      </c>
      <c r="F71" s="19">
        <v>12555</v>
      </c>
      <c r="G71" s="19">
        <f t="shared" si="10"/>
        <v>147090</v>
      </c>
      <c r="H71" s="20">
        <f t="shared" si="12"/>
        <v>7.9164517792676747</v>
      </c>
      <c r="I71" s="20">
        <f t="shared" si="13"/>
        <v>1.4525740771395457</v>
      </c>
      <c r="J71" s="20"/>
      <c r="K71" s="1">
        <f t="shared" si="15"/>
        <v>1.45</v>
      </c>
      <c r="M71" s="19"/>
    </row>
    <row r="72" spans="1:14" ht="15.75" customHeight="1" x14ac:dyDescent="0.2">
      <c r="A72">
        <f t="shared" si="11"/>
        <v>4</v>
      </c>
      <c r="B72" s="2">
        <f t="shared" ref="B72:B82" si="16">MONTH(D72)</f>
        <v>11</v>
      </c>
      <c r="C72" s="2">
        <f t="shared" si="1"/>
        <v>2023</v>
      </c>
      <c r="D72" s="11">
        <v>45231</v>
      </c>
      <c r="F72" s="19">
        <v>12548</v>
      </c>
      <c r="G72" s="19">
        <f>SUM(F61:F72)</f>
        <v>147124</v>
      </c>
      <c r="H72" s="20">
        <f t="shared" si="12"/>
        <v>0.27169570081508887</v>
      </c>
      <c r="I72" s="20">
        <f t="shared" si="13"/>
        <v>1.8970114624095258</v>
      </c>
      <c r="J72" s="20"/>
      <c r="K72" s="1">
        <f t="shared" si="15"/>
        <v>1.9</v>
      </c>
      <c r="L72" s="41"/>
      <c r="N72" s="42"/>
    </row>
    <row r="73" spans="1:14" ht="15.75" customHeight="1" x14ac:dyDescent="0.2">
      <c r="A73">
        <f t="shared" si="11"/>
        <v>4</v>
      </c>
      <c r="B73" s="2">
        <f t="shared" si="16"/>
        <v>12</v>
      </c>
      <c r="C73" s="2">
        <f t="shared" ref="C73:C83" si="17">YEAR(D73)</f>
        <v>2023</v>
      </c>
      <c r="D73" s="11">
        <v>45261</v>
      </c>
      <c r="F73" s="19">
        <v>9624</v>
      </c>
      <c r="G73" s="19">
        <f t="shared" ref="G73" si="18">SUM(F62:F73)</f>
        <v>146156</v>
      </c>
      <c r="H73" s="20">
        <f t="shared" si="12"/>
        <v>-9.1389728096676777</v>
      </c>
      <c r="I73" s="20">
        <f t="shared" si="13"/>
        <v>1.0145969257989496</v>
      </c>
      <c r="J73" s="20"/>
      <c r="K73" s="1">
        <f t="shared" si="15"/>
        <v>1.01</v>
      </c>
      <c r="L73" s="41"/>
      <c r="N73" s="42"/>
    </row>
    <row r="74" spans="1:14" ht="15.75" customHeight="1" x14ac:dyDescent="0.2">
      <c r="A74">
        <f t="shared" si="11"/>
        <v>1</v>
      </c>
      <c r="B74" s="2">
        <f t="shared" si="16"/>
        <v>1</v>
      </c>
      <c r="C74" s="2">
        <f t="shared" si="17"/>
        <v>2024</v>
      </c>
      <c r="D74" s="11">
        <v>45292</v>
      </c>
      <c r="F74" s="19">
        <v>13327</v>
      </c>
      <c r="G74" s="19">
        <f>SUM(F63:F74)</f>
        <v>146901</v>
      </c>
      <c r="H74" s="20">
        <f t="shared" ref="H74:H77" si="19">(F74/F62-1)*100</f>
        <v>5.9211572087108477</v>
      </c>
      <c r="I74" s="20">
        <f t="shared" si="13"/>
        <v>1.3096371084536873</v>
      </c>
      <c r="J74" s="20"/>
      <c r="K74" s="1">
        <f t="shared" si="15"/>
        <v>1.31</v>
      </c>
      <c r="N74" s="42"/>
    </row>
    <row r="75" spans="1:14" ht="15.75" customHeight="1" x14ac:dyDescent="0.2">
      <c r="A75">
        <f t="shared" si="11"/>
        <v>1</v>
      </c>
      <c r="B75" s="2">
        <f t="shared" si="16"/>
        <v>2</v>
      </c>
      <c r="C75" s="2">
        <f t="shared" si="17"/>
        <v>2024</v>
      </c>
      <c r="D75" s="11">
        <v>45323</v>
      </c>
      <c r="F75" s="19">
        <v>11429</v>
      </c>
      <c r="G75" s="19">
        <f>SUM(F64:F75)</f>
        <v>148273</v>
      </c>
      <c r="H75" s="20">
        <f t="shared" si="19"/>
        <v>13.642239236352793</v>
      </c>
      <c r="I75" s="20">
        <f t="shared" si="13"/>
        <v>2.7810704209730863</v>
      </c>
      <c r="J75" s="20"/>
      <c r="K75" s="1">
        <f t="shared" si="15"/>
        <v>2.78</v>
      </c>
    </row>
    <row r="76" spans="1:14" ht="15.75" customHeight="1" x14ac:dyDescent="0.2">
      <c r="A76">
        <f t="shared" si="11"/>
        <v>1</v>
      </c>
      <c r="B76" s="2">
        <f t="shared" si="16"/>
        <v>3</v>
      </c>
      <c r="C76" s="2">
        <f t="shared" si="17"/>
        <v>2024</v>
      </c>
      <c r="D76" s="11">
        <v>45352</v>
      </c>
      <c r="F76" s="19">
        <v>12521</v>
      </c>
      <c r="G76" s="19">
        <f t="shared" ref="G76" si="20">SUM(F65:F76)</f>
        <v>147333</v>
      </c>
      <c r="H76" s="20">
        <f t="shared" si="19"/>
        <v>-6.9831364683158759</v>
      </c>
      <c r="I76" s="20">
        <f t="shared" si="13"/>
        <v>2.5888660655223994</v>
      </c>
      <c r="J76" s="20"/>
      <c r="K76" s="1">
        <f t="shared" si="15"/>
        <v>2.59</v>
      </c>
    </row>
    <row r="77" spans="1:14" ht="15.75" customHeight="1" x14ac:dyDescent="0.2">
      <c r="A77">
        <f t="shared" si="11"/>
        <v>2</v>
      </c>
      <c r="B77" s="2">
        <f t="shared" si="16"/>
        <v>4</v>
      </c>
      <c r="C77" s="2">
        <f t="shared" si="17"/>
        <v>2024</v>
      </c>
      <c r="D77" s="11">
        <v>45383</v>
      </c>
      <c r="F77" s="19">
        <v>13249</v>
      </c>
      <c r="G77" s="19">
        <f>SUM(F66:F77)</f>
        <v>149914</v>
      </c>
      <c r="H77" s="20">
        <f t="shared" si="19"/>
        <v>24.193850768653924</v>
      </c>
      <c r="I77" s="20">
        <f t="shared" si="13"/>
        <v>5.2124053422417438</v>
      </c>
      <c r="J77" s="20"/>
      <c r="K77" s="1">
        <f t="shared" si="15"/>
        <v>5.21</v>
      </c>
    </row>
    <row r="78" spans="1:14" ht="15.75" customHeight="1" x14ac:dyDescent="0.2">
      <c r="A78">
        <f t="shared" si="11"/>
        <v>2</v>
      </c>
      <c r="B78" s="2">
        <f t="shared" si="16"/>
        <v>5</v>
      </c>
      <c r="C78" s="2">
        <f t="shared" si="17"/>
        <v>2024</v>
      </c>
      <c r="D78" s="11">
        <v>45413</v>
      </c>
      <c r="F78" s="19">
        <v>12658</v>
      </c>
      <c r="G78" s="19">
        <f>SUM(F67:F78)</f>
        <v>149498</v>
      </c>
      <c r="H78" s="20">
        <f t="shared" ref="H78:I83" si="21">(F78/F66-1)*100</f>
        <v>-3.1818877160777137</v>
      </c>
      <c r="I78" s="20">
        <f t="shared" si="21"/>
        <v>4.600379225177198</v>
      </c>
      <c r="J78" s="20"/>
      <c r="K78" s="1">
        <f t="shared" si="15"/>
        <v>4.5999999999999996</v>
      </c>
    </row>
    <row r="79" spans="1:14" ht="15.75" customHeight="1" x14ac:dyDescent="0.2">
      <c r="A79">
        <f t="shared" ref="A79:A88" si="22">A67</f>
        <v>2</v>
      </c>
      <c r="B79" s="2">
        <f t="shared" si="16"/>
        <v>6</v>
      </c>
      <c r="C79" s="2">
        <f t="shared" si="17"/>
        <v>2024</v>
      </c>
      <c r="D79" s="11">
        <v>45445</v>
      </c>
      <c r="F79" s="19">
        <v>11829</v>
      </c>
      <c r="G79" s="19">
        <f>SUM(F68:F79)</f>
        <v>149667</v>
      </c>
      <c r="H79" s="20">
        <f t="shared" si="21"/>
        <v>1.449399656946837</v>
      </c>
      <c r="I79" s="20">
        <f t="shared" si="21"/>
        <v>4.5876367905410165</v>
      </c>
      <c r="K79" s="1">
        <f t="shared" si="15"/>
        <v>4.59</v>
      </c>
    </row>
    <row r="80" spans="1:14" ht="15.75" customHeight="1" x14ac:dyDescent="0.2">
      <c r="A80">
        <f t="shared" si="22"/>
        <v>3</v>
      </c>
      <c r="B80" s="2">
        <f t="shared" si="16"/>
        <v>7</v>
      </c>
      <c r="C80" s="2">
        <f t="shared" si="17"/>
        <v>2024</v>
      </c>
      <c r="D80" s="11">
        <v>45474</v>
      </c>
      <c r="F80" s="19">
        <v>14339</v>
      </c>
      <c r="G80" s="19">
        <f>SUM(F69:F80)</f>
        <v>150583</v>
      </c>
      <c r="H80" s="20">
        <f t="shared" si="21"/>
        <v>6.8241078745436834</v>
      </c>
      <c r="I80" s="20">
        <f t="shared" si="21"/>
        <v>3.8038120842381007</v>
      </c>
      <c r="K80" s="1">
        <f t="shared" si="15"/>
        <v>3.8</v>
      </c>
    </row>
    <row r="81" spans="1:9" ht="15.75" customHeight="1" x14ac:dyDescent="0.2">
      <c r="A81">
        <f t="shared" si="22"/>
        <v>3</v>
      </c>
      <c r="B81" s="2">
        <f t="shared" si="16"/>
        <v>8</v>
      </c>
      <c r="C81" s="2">
        <f t="shared" si="17"/>
        <v>2024</v>
      </c>
      <c r="D81" s="11">
        <v>45505</v>
      </c>
      <c r="F81" s="19">
        <v>14895</v>
      </c>
      <c r="G81" s="19">
        <f t="shared" ref="G81" si="23">SUM(F70:F81)</f>
        <v>151044</v>
      </c>
      <c r="H81" s="20">
        <f t="shared" si="21"/>
        <v>3.1938478592212771</v>
      </c>
      <c r="I81" s="20">
        <f t="shared" si="21"/>
        <v>3.8131632484741829</v>
      </c>
    </row>
    <row r="82" spans="1:9" ht="15.75" customHeight="1" x14ac:dyDescent="0.2">
      <c r="A82">
        <f t="shared" si="22"/>
        <v>3</v>
      </c>
      <c r="B82" s="2">
        <f t="shared" si="16"/>
        <v>9</v>
      </c>
      <c r="C82" s="2">
        <f t="shared" si="17"/>
        <v>2024</v>
      </c>
      <c r="D82" s="11">
        <v>45536</v>
      </c>
      <c r="F82" s="19">
        <v>11690</v>
      </c>
      <c r="G82" s="19">
        <f>SUM(F71:F82)</f>
        <v>150664</v>
      </c>
      <c r="H82" s="20">
        <f>(F82/F70-1)*100</f>
        <v>-3.1483015741507914</v>
      </c>
      <c r="I82" s="20">
        <f t="shared" si="21"/>
        <v>3.0752074653312311</v>
      </c>
    </row>
    <row r="83" spans="1:9" ht="15.75" customHeight="1" x14ac:dyDescent="0.2">
      <c r="A83">
        <f t="shared" si="22"/>
        <v>4</v>
      </c>
      <c r="B83" s="2">
        <f t="shared" ref="B83" si="24">MONTH(D83)</f>
        <v>10</v>
      </c>
      <c r="C83" s="2">
        <f t="shared" si="17"/>
        <v>2024</v>
      </c>
      <c r="D83" s="11">
        <v>45566</v>
      </c>
      <c r="F83" s="19">
        <v>18240</v>
      </c>
      <c r="G83" s="19">
        <f>SUM(F72:F83)</f>
        <v>156349</v>
      </c>
      <c r="H83" s="20">
        <f>(F83/F71-1)*100</f>
        <v>45.280764635603354</v>
      </c>
      <c r="I83" s="20">
        <f t="shared" si="21"/>
        <v>6.2947855054728441</v>
      </c>
    </row>
    <row r="84" spans="1:9" ht="15.75" customHeight="1" x14ac:dyDescent="0.2">
      <c r="A84">
        <f t="shared" si="22"/>
        <v>4</v>
      </c>
      <c r="B84" s="2">
        <f>MONTH(D84)</f>
        <v>11</v>
      </c>
      <c r="C84" s="2">
        <f t="shared" ref="C84" si="25">YEAR(D84)</f>
        <v>2024</v>
      </c>
      <c r="D84" s="11">
        <v>45597</v>
      </c>
      <c r="F84" s="19">
        <v>17059</v>
      </c>
      <c r="G84" s="19">
        <f>SUM(F73:F84)</f>
        <v>160860</v>
      </c>
      <c r="H84" s="20">
        <f>(F84/F72-1)*100</f>
        <v>35.949952183614919</v>
      </c>
      <c r="I84" s="20">
        <f t="shared" ref="I84" si="26">(G84/G72-1)*100</f>
        <v>9.3363421331665855</v>
      </c>
    </row>
    <row r="85" spans="1:9" ht="15.75" customHeight="1" x14ac:dyDescent="0.2">
      <c r="A85">
        <f t="shared" si="22"/>
        <v>4</v>
      </c>
      <c r="B85" s="2">
        <f>MONTH(D85)</f>
        <v>12</v>
      </c>
      <c r="C85" s="2">
        <f t="shared" ref="C85" si="27">YEAR(D85)</f>
        <v>2024</v>
      </c>
      <c r="D85" s="11">
        <v>45627</v>
      </c>
      <c r="F85" s="19">
        <v>12943</v>
      </c>
      <c r="G85" s="19">
        <f>SUM(F74:F85)</f>
        <v>164179</v>
      </c>
      <c r="H85" s="20">
        <f>(F85/F73-1)*100</f>
        <v>34.486699916874471</v>
      </c>
      <c r="I85" s="20">
        <f t="shared" ref="I85" si="28">(G85/G73-1)*100</f>
        <v>12.331344590711302</v>
      </c>
    </row>
    <row r="86" spans="1:9" ht="15.75" customHeight="1" x14ac:dyDescent="0.2">
      <c r="A86">
        <f t="shared" si="22"/>
        <v>1</v>
      </c>
      <c r="B86" s="2">
        <f>MONTH(D86)</f>
        <v>1</v>
      </c>
      <c r="C86" s="2">
        <f t="shared" ref="C86:C87" si="29">YEAR(D86)</f>
        <v>2025</v>
      </c>
      <c r="D86" s="11">
        <v>45659</v>
      </c>
      <c r="F86" s="19">
        <v>16704</v>
      </c>
      <c r="G86" s="19">
        <f>SUM(F75:F86)</f>
        <v>167556</v>
      </c>
      <c r="H86" s="20">
        <f>(F86/F74-1)*100</f>
        <v>25.339536279732865</v>
      </c>
      <c r="I86" s="20">
        <f t="shared" ref="I86" si="30">(G86/G74-1)*100</f>
        <v>14.060489717564884</v>
      </c>
    </row>
    <row r="87" spans="1:9" ht="15.75" customHeight="1" x14ac:dyDescent="0.2">
      <c r="A87">
        <f t="shared" si="22"/>
        <v>1</v>
      </c>
      <c r="B87" s="2">
        <f t="shared" ref="B87:B89" si="31">MONTH(D87)</f>
        <v>2</v>
      </c>
      <c r="C87" s="68">
        <f t="shared" si="29"/>
        <v>2025</v>
      </c>
      <c r="D87" s="11">
        <v>45689</v>
      </c>
      <c r="F87" s="19">
        <v>13268</v>
      </c>
      <c r="G87" s="19">
        <f t="shared" ref="G87:G90" si="32">SUM(F76:F87)</f>
        <v>169395</v>
      </c>
      <c r="H87" s="20">
        <f t="shared" ref="H87:H90" si="33">(F87/F75-1)*100</f>
        <v>16.090646600752478</v>
      </c>
      <c r="I87" s="20">
        <f t="shared" ref="I87:I88" si="34">(G87/G75-1)*100</f>
        <v>14.245344735723965</v>
      </c>
    </row>
    <row r="88" spans="1:9" ht="15.75" customHeight="1" x14ac:dyDescent="0.2">
      <c r="A88">
        <f t="shared" si="22"/>
        <v>1</v>
      </c>
      <c r="B88" s="2">
        <f t="shared" si="31"/>
        <v>3</v>
      </c>
      <c r="C88" s="2">
        <f t="shared" ref="C88:C89" si="35">YEAR(D88)</f>
        <v>2025</v>
      </c>
      <c r="D88" s="11">
        <v>45717</v>
      </c>
      <c r="F88" s="19">
        <v>16512</v>
      </c>
      <c r="G88" s="19">
        <f t="shared" si="32"/>
        <v>173386</v>
      </c>
      <c r="H88" s="20">
        <f t="shared" si="33"/>
        <v>31.874450922450293</v>
      </c>
      <c r="I88" s="20">
        <f t="shared" si="34"/>
        <v>17.683071681157656</v>
      </c>
    </row>
    <row r="89" spans="1:9" ht="15.75" customHeight="1" x14ac:dyDescent="0.2">
      <c r="A89">
        <f>A77</f>
        <v>2</v>
      </c>
      <c r="B89" s="2">
        <f t="shared" si="31"/>
        <v>4</v>
      </c>
      <c r="C89" s="2">
        <f t="shared" si="35"/>
        <v>2025</v>
      </c>
      <c r="D89" s="11">
        <v>45748</v>
      </c>
      <c r="F89" s="19">
        <v>15789</v>
      </c>
      <c r="G89" s="19">
        <f t="shared" si="32"/>
        <v>175926</v>
      </c>
      <c r="H89" s="20">
        <f t="shared" si="33"/>
        <v>19.171258208166652</v>
      </c>
    </row>
    <row r="90" spans="1:9" ht="15.75" customHeight="1" x14ac:dyDescent="0.2">
      <c r="A90">
        <f>A78</f>
        <v>2</v>
      </c>
      <c r="B90" s="2">
        <f t="shared" ref="B90" si="36">MONTH(D90)</f>
        <v>5</v>
      </c>
      <c r="C90" s="2">
        <f t="shared" ref="C90" si="37">YEAR(D90)</f>
        <v>2025</v>
      </c>
      <c r="D90" s="11">
        <v>45778</v>
      </c>
      <c r="F90" s="19">
        <v>16243</v>
      </c>
      <c r="G90" s="19">
        <f t="shared" si="32"/>
        <v>179511</v>
      </c>
      <c r="H90" s="20">
        <f t="shared" si="33"/>
        <v>28.322009796176339</v>
      </c>
    </row>
    <row r="91" spans="1:9" ht="15.75" customHeight="1" x14ac:dyDescent="0.2"/>
    <row r="92" spans="1:9" ht="15.75" customHeight="1" x14ac:dyDescent="0.2"/>
    <row r="93" spans="1:9" ht="15.75" customHeight="1" x14ac:dyDescent="0.2"/>
    <row r="94" spans="1:9" ht="15.75" customHeight="1" x14ac:dyDescent="0.2"/>
    <row r="95" spans="1:9" ht="15.75" customHeight="1" x14ac:dyDescent="0.2"/>
    <row r="96" spans="1:9" ht="15.75" customHeight="1" x14ac:dyDescent="0.2"/>
    <row r="97" spans="3:9" ht="15.75" customHeight="1" x14ac:dyDescent="0.2"/>
    <row r="98" spans="3:9" ht="15.75" customHeight="1" x14ac:dyDescent="0.2"/>
    <row r="99" spans="3:9" ht="15.75" customHeight="1" x14ac:dyDescent="0.2"/>
    <row r="100" spans="3:9" ht="15.75" customHeight="1" x14ac:dyDescent="0.2">
      <c r="C100" s="35"/>
      <c r="D100" s="34" t="s">
        <v>38</v>
      </c>
    </row>
    <row r="101" spans="3:9" ht="15.75" customHeight="1" x14ac:dyDescent="0.2"/>
    <row r="102" spans="3:9" ht="15.75" customHeight="1" x14ac:dyDescent="0.2"/>
    <row r="103" spans="3:9" ht="15.75" customHeight="1" x14ac:dyDescent="0.2"/>
    <row r="104" spans="3:9" ht="15.75" customHeight="1" x14ac:dyDescent="0.2">
      <c r="F104" s="59">
        <f t="shared" ref="F104:F109" si="38">F79/30</f>
        <v>394.3</v>
      </c>
      <c r="G104" s="60">
        <f t="shared" ref="G104:G107" si="39">F104*5</f>
        <v>1971.5</v>
      </c>
      <c r="I104">
        <f>10825/26</f>
        <v>416.34615384615387</v>
      </c>
    </row>
    <row r="105" spans="3:9" ht="15.75" customHeight="1" x14ac:dyDescent="0.2">
      <c r="F105" s="59">
        <f t="shared" si="38"/>
        <v>477.96666666666664</v>
      </c>
      <c r="G105" s="60">
        <f t="shared" si="39"/>
        <v>2389.833333333333</v>
      </c>
      <c r="I105">
        <f>I104*5</f>
        <v>2081.7307692307695</v>
      </c>
    </row>
    <row r="106" spans="3:9" ht="15.75" customHeight="1" x14ac:dyDescent="0.2">
      <c r="F106" s="59">
        <f t="shared" si="38"/>
        <v>496.5</v>
      </c>
      <c r="G106" s="60">
        <f t="shared" si="39"/>
        <v>2482.5</v>
      </c>
    </row>
    <row r="107" spans="3:9" ht="15.75" customHeight="1" x14ac:dyDescent="0.2">
      <c r="F107" s="59">
        <f t="shared" si="38"/>
        <v>389.66666666666669</v>
      </c>
      <c r="G107" s="60">
        <f t="shared" si="39"/>
        <v>1948.3333333333335</v>
      </c>
    </row>
    <row r="108" spans="3:9" ht="15.75" customHeight="1" x14ac:dyDescent="0.2">
      <c r="F108" s="59">
        <f t="shared" si="38"/>
        <v>608</v>
      </c>
      <c r="G108" s="60">
        <f>F108*5</f>
        <v>3040</v>
      </c>
    </row>
    <row r="109" spans="3:9" ht="15.75" customHeight="1" x14ac:dyDescent="0.2">
      <c r="F109" s="59">
        <f t="shared" si="38"/>
        <v>568.63333333333333</v>
      </c>
      <c r="G109" s="60">
        <f>F109*5</f>
        <v>2843.1666666666665</v>
      </c>
    </row>
    <row r="110" spans="3:9" ht="15.75" customHeight="1" x14ac:dyDescent="0.2"/>
    <row r="111" spans="3:9" ht="15.75" customHeight="1" x14ac:dyDescent="0.2"/>
    <row r="112" spans="3:9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00"/>
  <sheetViews>
    <sheetView tabSelected="1" zoomScale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Q8" sqref="Q8"/>
    </sheetView>
  </sheetViews>
  <sheetFormatPr baseColWidth="10" defaultColWidth="11.1640625" defaultRowHeight="15" customHeight="1" x14ac:dyDescent="0.2"/>
  <cols>
    <col min="1" max="28" width="10.5" customWidth="1"/>
  </cols>
  <sheetData>
    <row r="1" spans="1:17" ht="15.75" customHeight="1" x14ac:dyDescent="0.2">
      <c r="D1" s="2" t="s">
        <v>31</v>
      </c>
      <c r="E1" s="2" t="s">
        <v>32</v>
      </c>
      <c r="F1" s="2" t="s">
        <v>33</v>
      </c>
      <c r="G1" s="2" t="s">
        <v>34</v>
      </c>
      <c r="I1" s="2" t="s">
        <v>35</v>
      </c>
      <c r="J1" s="2" t="s">
        <v>36</v>
      </c>
      <c r="K1" s="38" t="s">
        <v>40</v>
      </c>
      <c r="L1" s="38" t="s">
        <v>41</v>
      </c>
      <c r="N1" s="2" t="s">
        <v>25</v>
      </c>
      <c r="P1" s="2" t="s">
        <v>37</v>
      </c>
    </row>
    <row r="2" spans="1:17" ht="15.75" customHeight="1" x14ac:dyDescent="0.2">
      <c r="A2" s="2">
        <f t="shared" ref="A2:A60" si="0">IF(B2=0,0,YEAR(C2))</f>
        <v>2019</v>
      </c>
      <c r="B2" s="2">
        <f t="shared" ref="B2:B60" si="1">IF(MONTH(C2)&lt;=$N$2,MONTH(C2),0)</f>
        <v>1</v>
      </c>
      <c r="C2" s="21">
        <v>43466</v>
      </c>
      <c r="D2" s="2">
        <v>88</v>
      </c>
      <c r="E2" s="16">
        <f t="shared" ref="E2:E62" si="2">AVERAGE(D1:D2)</f>
        <v>88</v>
      </c>
      <c r="F2" s="22"/>
      <c r="G2" s="1"/>
      <c r="I2" s="2">
        <v>35</v>
      </c>
      <c r="J2" s="2">
        <v>20</v>
      </c>
      <c r="K2" s="39">
        <f>(I2/AVERAGE($I$2:$I$13))*100</f>
        <v>80.924855491329481</v>
      </c>
      <c r="L2" s="39">
        <f>(J2/AVERAGE($J$2:$J$13))*100</f>
        <v>51.835853131749452</v>
      </c>
      <c r="M2" s="46">
        <f>K2/L2</f>
        <v>1.5611753371868982</v>
      </c>
      <c r="N2" s="2">
        <v>5</v>
      </c>
      <c r="O2" s="2">
        <v>2020</v>
      </c>
      <c r="P2" s="34">
        <f>SUMIF($A$2:$A$74,O2,$D$2:$D$74)</f>
        <v>926</v>
      </c>
    </row>
    <row r="3" spans="1:17" ht="15.75" customHeight="1" x14ac:dyDescent="0.2">
      <c r="A3" s="2">
        <f t="shared" si="0"/>
        <v>2019</v>
      </c>
      <c r="B3" s="2">
        <f>IF(MONTH(C3)&lt;=$N$2,MONTH(C3),0)</f>
        <v>2</v>
      </c>
      <c r="C3" s="21">
        <v>43497</v>
      </c>
      <c r="D3" s="2">
        <v>116</v>
      </c>
      <c r="E3" s="16">
        <f t="shared" si="2"/>
        <v>102</v>
      </c>
      <c r="F3" s="22"/>
      <c r="G3" s="1"/>
      <c r="I3" s="2">
        <v>43</v>
      </c>
      <c r="J3" s="2">
        <v>29</v>
      </c>
      <c r="K3" s="39">
        <f t="shared" ref="K3:K65" si="3">(I3/AVERAGE($I$2:$I$13))*100</f>
        <v>99.421965317919074</v>
      </c>
      <c r="L3" s="39">
        <f t="shared" ref="L3:L65" si="4">(J3/AVERAGE($J$2:$J$13))*100</f>
        <v>75.16198704103671</v>
      </c>
      <c r="M3" s="46">
        <f t="shared" ref="M3:M66" si="5">K3/L3</f>
        <v>1.3227692512125442</v>
      </c>
      <c r="O3" s="2">
        <v>2021</v>
      </c>
      <c r="P3" s="34">
        <f t="shared" ref="P3:P6" si="6">SUMIF($A$2:$A$74,O3,$D$2:$D$74)</f>
        <v>1240</v>
      </c>
    </row>
    <row r="4" spans="1:17" ht="15.75" customHeight="1" x14ac:dyDescent="0.2">
      <c r="A4" s="2">
        <f t="shared" si="0"/>
        <v>2019</v>
      </c>
      <c r="B4" s="2">
        <f t="shared" si="1"/>
        <v>3</v>
      </c>
      <c r="C4" s="21">
        <v>43525</v>
      </c>
      <c r="D4" s="2">
        <v>112</v>
      </c>
      <c r="E4" s="16">
        <f t="shared" si="2"/>
        <v>114</v>
      </c>
      <c r="F4" s="22"/>
      <c r="G4" s="1"/>
      <c r="I4" s="2">
        <v>42</v>
      </c>
      <c r="J4" s="2">
        <v>38</v>
      </c>
      <c r="K4" s="39">
        <f t="shared" si="3"/>
        <v>97.109826589595372</v>
      </c>
      <c r="L4" s="39">
        <f t="shared" si="4"/>
        <v>98.48812095032396</v>
      </c>
      <c r="M4" s="46">
        <f t="shared" si="5"/>
        <v>0.9860054761180409</v>
      </c>
      <c r="O4" s="2">
        <v>2022</v>
      </c>
      <c r="P4" s="34">
        <f t="shared" si="6"/>
        <v>1238</v>
      </c>
      <c r="Q4" s="22">
        <f>P4/P3-1</f>
        <v>-1.612903225806428E-3</v>
      </c>
    </row>
    <row r="5" spans="1:17" ht="15.75" customHeight="1" x14ac:dyDescent="0.2">
      <c r="A5" s="2">
        <f t="shared" si="0"/>
        <v>2019</v>
      </c>
      <c r="B5" s="2">
        <f t="shared" si="1"/>
        <v>4</v>
      </c>
      <c r="C5" s="21">
        <v>43556</v>
      </c>
      <c r="D5" s="2">
        <v>104</v>
      </c>
      <c r="E5" s="16">
        <f t="shared" si="2"/>
        <v>108</v>
      </c>
      <c r="F5" s="22"/>
      <c r="G5" s="1"/>
      <c r="I5" s="2">
        <v>36</v>
      </c>
      <c r="J5" s="2">
        <v>30</v>
      </c>
      <c r="K5" s="39">
        <f t="shared" si="3"/>
        <v>83.236994219653184</v>
      </c>
      <c r="L5" s="39">
        <f t="shared" si="4"/>
        <v>77.753779697624182</v>
      </c>
      <c r="M5" s="46">
        <f t="shared" si="5"/>
        <v>1.0705202312138731</v>
      </c>
      <c r="O5" s="2">
        <v>2023</v>
      </c>
      <c r="P5" s="34">
        <f t="shared" si="6"/>
        <v>1473</v>
      </c>
      <c r="Q5" s="22">
        <f>P5/P4-1</f>
        <v>0.18982229402261708</v>
      </c>
    </row>
    <row r="6" spans="1:17" ht="15.75" customHeight="1" x14ac:dyDescent="0.2">
      <c r="A6" s="2">
        <f t="shared" si="0"/>
        <v>2019</v>
      </c>
      <c r="B6" s="2">
        <f t="shared" si="1"/>
        <v>5</v>
      </c>
      <c r="C6" s="21">
        <v>43586</v>
      </c>
      <c r="D6" s="2">
        <v>147</v>
      </c>
      <c r="E6" s="16">
        <f t="shared" si="2"/>
        <v>125.5</v>
      </c>
      <c r="F6" s="22"/>
      <c r="G6" s="1"/>
      <c r="I6" s="2">
        <v>43</v>
      </c>
      <c r="J6" s="2">
        <v>51</v>
      </c>
      <c r="K6" s="39">
        <f t="shared" si="3"/>
        <v>99.421965317919074</v>
      </c>
      <c r="L6" s="39">
        <f t="shared" si="4"/>
        <v>132.18142548596111</v>
      </c>
      <c r="M6" s="46">
        <f t="shared" si="5"/>
        <v>0.75216290755223092</v>
      </c>
      <c r="O6" s="34">
        <v>2024</v>
      </c>
      <c r="P6" s="34">
        <f>SUMIF($A$2:$A$78,O6,$D$2:$D$78)</f>
        <v>1970</v>
      </c>
      <c r="Q6" s="22">
        <f>P6/P5-1</f>
        <v>0.33740665308893414</v>
      </c>
    </row>
    <row r="7" spans="1:17" ht="15.75" customHeight="1" x14ac:dyDescent="0.2">
      <c r="A7" s="2">
        <f t="shared" si="0"/>
        <v>0</v>
      </c>
      <c r="B7" s="2">
        <f t="shared" si="1"/>
        <v>0</v>
      </c>
      <c r="C7" s="21">
        <v>43617</v>
      </c>
      <c r="D7" s="2">
        <v>124</v>
      </c>
      <c r="E7" s="16">
        <f t="shared" si="2"/>
        <v>135.5</v>
      </c>
      <c r="F7" s="22"/>
      <c r="G7" s="1"/>
      <c r="I7" s="2">
        <v>36</v>
      </c>
      <c r="J7" s="2">
        <v>39</v>
      </c>
      <c r="K7" s="39">
        <f t="shared" si="3"/>
        <v>83.236994219653184</v>
      </c>
      <c r="L7" s="39">
        <f t="shared" si="4"/>
        <v>101.07991360691145</v>
      </c>
      <c r="M7" s="46">
        <f t="shared" si="5"/>
        <v>0.82347710093374837</v>
      </c>
      <c r="O7" s="61">
        <v>2025</v>
      </c>
      <c r="P7" s="34">
        <f>SUMIF($A$2:$A$78,O7,$D$2:$D$78)</f>
        <v>2653</v>
      </c>
      <c r="Q7">
        <f>P7/P6-1</f>
        <v>0.34670050761421312</v>
      </c>
    </row>
    <row r="8" spans="1:17" ht="15.75" customHeight="1" x14ac:dyDescent="0.2">
      <c r="A8" s="2">
        <f t="shared" si="0"/>
        <v>0</v>
      </c>
      <c r="B8" s="2">
        <f t="shared" si="1"/>
        <v>0</v>
      </c>
      <c r="C8" s="21">
        <v>43647</v>
      </c>
      <c r="D8" s="2">
        <v>163</v>
      </c>
      <c r="E8" s="16">
        <f t="shared" si="2"/>
        <v>143.5</v>
      </c>
      <c r="F8" s="22"/>
      <c r="G8" s="1"/>
      <c r="I8" s="2">
        <v>52</v>
      </c>
      <c r="J8" s="2">
        <v>44</v>
      </c>
      <c r="K8" s="39">
        <f t="shared" si="3"/>
        <v>120.23121387283237</v>
      </c>
      <c r="L8" s="39">
        <f t="shared" si="4"/>
        <v>114.03887688984879</v>
      </c>
      <c r="M8" s="46">
        <f t="shared" si="5"/>
        <v>1.0543002277106326</v>
      </c>
    </row>
    <row r="9" spans="1:17" ht="15.75" customHeight="1" x14ac:dyDescent="0.2">
      <c r="A9" s="2">
        <f t="shared" si="0"/>
        <v>0</v>
      </c>
      <c r="B9" s="2">
        <f t="shared" si="1"/>
        <v>0</v>
      </c>
      <c r="C9" s="21">
        <v>43678</v>
      </c>
      <c r="D9" s="2">
        <v>135</v>
      </c>
      <c r="E9" s="16">
        <f t="shared" si="2"/>
        <v>149</v>
      </c>
      <c r="F9" s="22"/>
      <c r="G9" s="1"/>
      <c r="I9" s="2">
        <v>46</v>
      </c>
      <c r="J9" s="2">
        <v>36</v>
      </c>
      <c r="K9" s="39">
        <f t="shared" si="3"/>
        <v>106.35838150289017</v>
      </c>
      <c r="L9" s="39">
        <f t="shared" si="4"/>
        <v>93.304535637149016</v>
      </c>
      <c r="M9" s="46">
        <f t="shared" si="5"/>
        <v>1.1399058017555128</v>
      </c>
    </row>
    <row r="10" spans="1:17" ht="15.75" customHeight="1" x14ac:dyDescent="0.2">
      <c r="A10" s="2">
        <f t="shared" si="0"/>
        <v>0</v>
      </c>
      <c r="B10" s="2">
        <f t="shared" si="1"/>
        <v>0</v>
      </c>
      <c r="C10" s="21">
        <v>43709</v>
      </c>
      <c r="D10" s="2">
        <v>127</v>
      </c>
      <c r="E10" s="16">
        <f t="shared" si="2"/>
        <v>131</v>
      </c>
      <c r="F10" s="22"/>
      <c r="G10" s="1"/>
      <c r="I10" s="2">
        <v>42</v>
      </c>
      <c r="J10" s="2">
        <v>34</v>
      </c>
      <c r="K10" s="39">
        <f t="shared" si="3"/>
        <v>97.109826589595372</v>
      </c>
      <c r="L10" s="39">
        <f t="shared" si="4"/>
        <v>88.120950323974085</v>
      </c>
      <c r="M10" s="46">
        <f t="shared" si="5"/>
        <v>1.102006120367222</v>
      </c>
    </row>
    <row r="11" spans="1:17" ht="15.75" customHeight="1" x14ac:dyDescent="0.2">
      <c r="A11" s="2">
        <f t="shared" si="0"/>
        <v>0</v>
      </c>
      <c r="B11" s="2">
        <f t="shared" si="1"/>
        <v>0</v>
      </c>
      <c r="C11" s="21">
        <v>43739</v>
      </c>
      <c r="D11" s="2">
        <v>170</v>
      </c>
      <c r="E11" s="16">
        <f t="shared" si="2"/>
        <v>148.5</v>
      </c>
      <c r="F11" s="22"/>
      <c r="G11" s="1"/>
      <c r="I11" s="2">
        <v>46</v>
      </c>
      <c r="J11" s="2">
        <v>56</v>
      </c>
      <c r="K11" s="39">
        <f t="shared" si="3"/>
        <v>106.35838150289017</v>
      </c>
      <c r="L11" s="39">
        <f t="shared" si="4"/>
        <v>145.14038876889848</v>
      </c>
      <c r="M11" s="46">
        <f t="shared" si="5"/>
        <v>0.73279658684282967</v>
      </c>
    </row>
    <row r="12" spans="1:17" ht="15.75" customHeight="1" x14ac:dyDescent="0.2">
      <c r="A12" s="2">
        <f t="shared" si="0"/>
        <v>0</v>
      </c>
      <c r="B12" s="2">
        <f t="shared" si="1"/>
        <v>0</v>
      </c>
      <c r="C12" s="21">
        <v>43770</v>
      </c>
      <c r="D12" s="2">
        <v>150</v>
      </c>
      <c r="E12" s="16">
        <f t="shared" si="2"/>
        <v>160</v>
      </c>
      <c r="F12" s="22"/>
      <c r="G12" s="1"/>
      <c r="I12" s="2">
        <v>40</v>
      </c>
      <c r="J12" s="2">
        <v>34</v>
      </c>
      <c r="K12" s="39">
        <f t="shared" si="3"/>
        <v>92.48554913294798</v>
      </c>
      <c r="L12" s="39">
        <f t="shared" si="4"/>
        <v>88.120950323974085</v>
      </c>
      <c r="M12" s="46">
        <f t="shared" si="5"/>
        <v>1.0495296384449733</v>
      </c>
    </row>
    <row r="13" spans="1:17" ht="15.75" customHeight="1" x14ac:dyDescent="0.2">
      <c r="A13" s="2">
        <f t="shared" si="0"/>
        <v>0</v>
      </c>
      <c r="B13" s="2">
        <f t="shared" si="1"/>
        <v>0</v>
      </c>
      <c r="C13" s="21">
        <v>43800</v>
      </c>
      <c r="D13" s="2">
        <v>179</v>
      </c>
      <c r="E13" s="16">
        <f t="shared" si="2"/>
        <v>164.5</v>
      </c>
      <c r="F13" s="22"/>
      <c r="G13" s="2">
        <f t="shared" ref="G13:G59" si="7">(D13/$D$13)*100</f>
        <v>100</v>
      </c>
      <c r="H13" s="2">
        <f t="shared" ref="H13:H61" si="8">SUM(D2:D13)</f>
        <v>1615</v>
      </c>
      <c r="I13" s="2">
        <v>58</v>
      </c>
      <c r="J13" s="2">
        <v>52</v>
      </c>
      <c r="K13" s="39">
        <f>(I13/AVERAGE($I$2:$I$13))*100</f>
        <v>134.10404624277456</v>
      </c>
      <c r="L13" s="39">
        <f t="shared" si="4"/>
        <v>134.77321814254859</v>
      </c>
      <c r="M13" s="46">
        <f t="shared" si="5"/>
        <v>0.99503483029494588</v>
      </c>
    </row>
    <row r="14" spans="1:17" ht="15.75" customHeight="1" x14ac:dyDescent="0.2">
      <c r="A14" s="2">
        <f t="shared" si="0"/>
        <v>2020</v>
      </c>
      <c r="B14" s="2">
        <f t="shared" si="1"/>
        <v>1</v>
      </c>
      <c r="C14" s="21">
        <v>43831</v>
      </c>
      <c r="D14" s="2">
        <v>151</v>
      </c>
      <c r="E14" s="16">
        <f t="shared" si="2"/>
        <v>165</v>
      </c>
      <c r="F14" s="22">
        <f t="shared" ref="F14:F59" si="9">+E14/E2-1</f>
        <v>0.875</v>
      </c>
      <c r="G14" s="2">
        <f t="shared" si="7"/>
        <v>84.357541899441344</v>
      </c>
      <c r="H14" s="2">
        <f t="shared" si="8"/>
        <v>1678</v>
      </c>
      <c r="I14" s="2">
        <v>52</v>
      </c>
      <c r="J14" s="2">
        <v>31</v>
      </c>
      <c r="K14" s="39">
        <f>(I14/AVERAGE($I$2:$I$13))*100</f>
        <v>120.23121387283237</v>
      </c>
      <c r="L14" s="39">
        <f t="shared" si="4"/>
        <v>80.345572354211654</v>
      </c>
      <c r="M14" s="46">
        <f t="shared" si="5"/>
        <v>1.4964261296538008</v>
      </c>
    </row>
    <row r="15" spans="1:17" ht="15.75" customHeight="1" x14ac:dyDescent="0.2">
      <c r="A15" s="2">
        <f t="shared" si="0"/>
        <v>2020</v>
      </c>
      <c r="B15" s="2">
        <f t="shared" si="1"/>
        <v>2</v>
      </c>
      <c r="C15" s="21">
        <v>43862</v>
      </c>
      <c r="D15" s="2">
        <v>219</v>
      </c>
      <c r="E15" s="16">
        <f t="shared" si="2"/>
        <v>185</v>
      </c>
      <c r="F15" s="22">
        <f t="shared" si="9"/>
        <v>0.81372549019607843</v>
      </c>
      <c r="G15" s="2">
        <f t="shared" si="7"/>
        <v>122.3463687150838</v>
      </c>
      <c r="H15" s="2">
        <f t="shared" si="8"/>
        <v>1781</v>
      </c>
      <c r="I15" s="2">
        <v>74</v>
      </c>
      <c r="J15" s="2">
        <v>47</v>
      </c>
      <c r="K15" s="39">
        <f>(I15/AVERAGE($I$2:$I$13))*100</f>
        <v>171.09826589595377</v>
      </c>
      <c r="L15" s="39">
        <f t="shared" si="4"/>
        <v>121.81425485961121</v>
      </c>
      <c r="M15" s="46">
        <f t="shared" si="5"/>
        <v>1.4045832820891242</v>
      </c>
    </row>
    <row r="16" spans="1:17" ht="15.75" customHeight="1" x14ac:dyDescent="0.2">
      <c r="A16" s="2">
        <f t="shared" si="0"/>
        <v>2020</v>
      </c>
      <c r="B16" s="2">
        <f t="shared" si="1"/>
        <v>3</v>
      </c>
      <c r="C16" s="21">
        <v>43891</v>
      </c>
      <c r="D16" s="2">
        <v>181</v>
      </c>
      <c r="E16" s="16">
        <f t="shared" si="2"/>
        <v>200</v>
      </c>
      <c r="F16" s="22">
        <f t="shared" si="9"/>
        <v>0.7543859649122806</v>
      </c>
      <c r="G16" s="2">
        <f t="shared" si="7"/>
        <v>101.1173184357542</v>
      </c>
      <c r="H16" s="2">
        <f t="shared" si="8"/>
        <v>1850</v>
      </c>
      <c r="I16" s="2">
        <v>48</v>
      </c>
      <c r="J16" s="2">
        <v>39</v>
      </c>
      <c r="K16" s="39">
        <f t="shared" si="3"/>
        <v>110.98265895953756</v>
      </c>
      <c r="L16" s="39">
        <f t="shared" si="4"/>
        <v>101.07991360691145</v>
      </c>
      <c r="M16" s="46">
        <f t="shared" si="5"/>
        <v>1.0979694679116643</v>
      </c>
    </row>
    <row r="17" spans="1:13" ht="15.75" customHeight="1" x14ac:dyDescent="0.2">
      <c r="A17" s="2">
        <f t="shared" si="0"/>
        <v>2020</v>
      </c>
      <c r="B17" s="2">
        <f t="shared" si="1"/>
        <v>4</v>
      </c>
      <c r="C17" s="21">
        <v>43922</v>
      </c>
      <c r="D17" s="2">
        <v>206</v>
      </c>
      <c r="E17" s="16">
        <f t="shared" si="2"/>
        <v>193.5</v>
      </c>
      <c r="F17" s="22">
        <f t="shared" si="9"/>
        <v>0.79166666666666674</v>
      </c>
      <c r="G17" s="2">
        <f t="shared" si="7"/>
        <v>115.08379888268156</v>
      </c>
      <c r="H17" s="2">
        <f t="shared" si="8"/>
        <v>1952</v>
      </c>
      <c r="I17" s="2">
        <v>69</v>
      </c>
      <c r="J17" s="2">
        <v>24</v>
      </c>
      <c r="K17" s="39">
        <f t="shared" si="3"/>
        <v>159.53757225433526</v>
      </c>
      <c r="L17" s="39">
        <f t="shared" si="4"/>
        <v>62.203023758099349</v>
      </c>
      <c r="M17" s="46">
        <f t="shared" si="5"/>
        <v>2.5647880539499037</v>
      </c>
    </row>
    <row r="18" spans="1:13" ht="15.75" customHeight="1" x14ac:dyDescent="0.2">
      <c r="A18" s="2">
        <f t="shared" si="0"/>
        <v>2020</v>
      </c>
      <c r="B18" s="2">
        <f t="shared" si="1"/>
        <v>5</v>
      </c>
      <c r="C18" s="21">
        <v>43952</v>
      </c>
      <c r="D18" s="2">
        <v>169</v>
      </c>
      <c r="E18" s="16">
        <f t="shared" si="2"/>
        <v>187.5</v>
      </c>
      <c r="F18" s="22">
        <f t="shared" si="9"/>
        <v>0.49402390438247012</v>
      </c>
      <c r="G18" s="2">
        <f t="shared" si="7"/>
        <v>94.413407821229043</v>
      </c>
      <c r="H18" s="2">
        <f t="shared" si="8"/>
        <v>1974</v>
      </c>
      <c r="I18" s="2">
        <v>39</v>
      </c>
      <c r="J18" s="2">
        <v>29</v>
      </c>
      <c r="K18" s="39">
        <f t="shared" si="3"/>
        <v>90.173410404624278</v>
      </c>
      <c r="L18" s="39">
        <f t="shared" si="4"/>
        <v>75.16198704103671</v>
      </c>
      <c r="M18" s="46">
        <f t="shared" si="5"/>
        <v>1.199720948774168</v>
      </c>
    </row>
    <row r="19" spans="1:13" ht="15.75" customHeight="1" x14ac:dyDescent="0.2">
      <c r="A19" s="2">
        <f t="shared" si="0"/>
        <v>0</v>
      </c>
      <c r="B19" s="2">
        <f t="shared" si="1"/>
        <v>0</v>
      </c>
      <c r="C19" s="21">
        <v>43983</v>
      </c>
      <c r="D19" s="2">
        <v>200</v>
      </c>
      <c r="E19" s="16">
        <f t="shared" si="2"/>
        <v>184.5</v>
      </c>
      <c r="F19" s="22">
        <f t="shared" si="9"/>
        <v>0.36162361623616235</v>
      </c>
      <c r="G19" s="2">
        <f t="shared" si="7"/>
        <v>111.73184357541899</v>
      </c>
      <c r="H19" s="2">
        <f t="shared" si="8"/>
        <v>2050</v>
      </c>
      <c r="I19" s="2">
        <v>63</v>
      </c>
      <c r="J19" s="2">
        <v>41</v>
      </c>
      <c r="K19" s="39">
        <f t="shared" si="3"/>
        <v>145.66473988439304</v>
      </c>
      <c r="L19" s="39">
        <f t="shared" si="4"/>
        <v>106.26349892008639</v>
      </c>
      <c r="M19" s="46">
        <f t="shared" si="5"/>
        <v>1.370788100944593</v>
      </c>
    </row>
    <row r="20" spans="1:13" ht="15.75" customHeight="1" x14ac:dyDescent="0.2">
      <c r="A20" s="2">
        <f t="shared" si="0"/>
        <v>0</v>
      </c>
      <c r="B20" s="2">
        <f t="shared" si="1"/>
        <v>0</v>
      </c>
      <c r="C20" s="21">
        <v>44013</v>
      </c>
      <c r="D20" s="2">
        <v>185</v>
      </c>
      <c r="E20" s="16">
        <f t="shared" si="2"/>
        <v>192.5</v>
      </c>
      <c r="F20" s="22">
        <f t="shared" si="9"/>
        <v>0.34146341463414642</v>
      </c>
      <c r="G20" s="2">
        <f t="shared" si="7"/>
        <v>103.35195530726257</v>
      </c>
      <c r="H20" s="2">
        <f t="shared" si="8"/>
        <v>2072</v>
      </c>
      <c r="I20" s="2">
        <v>47</v>
      </c>
      <c r="J20" s="2">
        <v>30</v>
      </c>
      <c r="K20" s="39">
        <f t="shared" si="3"/>
        <v>108.67052023121386</v>
      </c>
      <c r="L20" s="39">
        <f t="shared" si="4"/>
        <v>77.753779697624182</v>
      </c>
      <c r="M20" s="46">
        <f t="shared" si="5"/>
        <v>1.3976236351958895</v>
      </c>
    </row>
    <row r="21" spans="1:13" ht="15.75" customHeight="1" x14ac:dyDescent="0.2">
      <c r="A21" s="2">
        <f t="shared" si="0"/>
        <v>0</v>
      </c>
      <c r="B21" s="2">
        <f t="shared" si="1"/>
        <v>0</v>
      </c>
      <c r="C21" s="21">
        <v>44044</v>
      </c>
      <c r="D21" s="2">
        <v>187</v>
      </c>
      <c r="E21" s="16">
        <f t="shared" si="2"/>
        <v>186</v>
      </c>
      <c r="F21" s="22">
        <f t="shared" si="9"/>
        <v>0.24832214765100669</v>
      </c>
      <c r="G21" s="2">
        <f t="shared" si="7"/>
        <v>104.46927374301676</v>
      </c>
      <c r="H21" s="2">
        <f t="shared" si="8"/>
        <v>2124</v>
      </c>
      <c r="I21" s="2">
        <v>33</v>
      </c>
      <c r="J21" s="2">
        <v>45</v>
      </c>
      <c r="K21" s="39">
        <f t="shared" si="3"/>
        <v>76.300578034682076</v>
      </c>
      <c r="L21" s="39">
        <f t="shared" si="4"/>
        <v>116.63066954643628</v>
      </c>
      <c r="M21" s="46">
        <f t="shared" si="5"/>
        <v>0.65420680796403341</v>
      </c>
    </row>
    <row r="22" spans="1:13" ht="15.75" customHeight="1" x14ac:dyDescent="0.2">
      <c r="A22" s="2">
        <f t="shared" si="0"/>
        <v>0</v>
      </c>
      <c r="B22" s="2">
        <f t="shared" si="1"/>
        <v>0</v>
      </c>
      <c r="C22" s="21">
        <v>44075</v>
      </c>
      <c r="D22" s="2">
        <v>234</v>
      </c>
      <c r="E22" s="16">
        <f t="shared" si="2"/>
        <v>210.5</v>
      </c>
      <c r="F22" s="22">
        <f t="shared" si="9"/>
        <v>0.60687022900763354</v>
      </c>
      <c r="G22" s="2">
        <f t="shared" si="7"/>
        <v>130.72625698324023</v>
      </c>
      <c r="H22" s="2">
        <f t="shared" si="8"/>
        <v>2231</v>
      </c>
      <c r="I22" s="2">
        <v>70</v>
      </c>
      <c r="J22" s="2">
        <v>44</v>
      </c>
      <c r="K22" s="39">
        <f t="shared" si="3"/>
        <v>161.84971098265896</v>
      </c>
      <c r="L22" s="39">
        <f t="shared" si="4"/>
        <v>114.03887688984879</v>
      </c>
      <c r="M22" s="46">
        <f t="shared" si="5"/>
        <v>1.4192503065335438</v>
      </c>
    </row>
    <row r="23" spans="1:13" ht="15.75" customHeight="1" x14ac:dyDescent="0.2">
      <c r="A23" s="2">
        <f t="shared" si="0"/>
        <v>0</v>
      </c>
      <c r="B23" s="2">
        <f t="shared" si="1"/>
        <v>0</v>
      </c>
      <c r="C23" s="21">
        <v>44105</v>
      </c>
      <c r="D23" s="2">
        <v>210</v>
      </c>
      <c r="E23" s="16">
        <f t="shared" si="2"/>
        <v>222</v>
      </c>
      <c r="F23" s="22">
        <f t="shared" si="9"/>
        <v>0.49494949494949503</v>
      </c>
      <c r="G23" s="2">
        <f t="shared" si="7"/>
        <v>117.31843575418995</v>
      </c>
      <c r="H23" s="2">
        <f t="shared" si="8"/>
        <v>2271</v>
      </c>
      <c r="I23" s="2">
        <v>55</v>
      </c>
      <c r="J23" s="2">
        <v>60</v>
      </c>
      <c r="K23" s="39">
        <f t="shared" si="3"/>
        <v>127.16763005780348</v>
      </c>
      <c r="L23" s="39">
        <f t="shared" si="4"/>
        <v>155.50755939524836</v>
      </c>
      <c r="M23" s="46">
        <f t="shared" si="5"/>
        <v>0.81775850995504185</v>
      </c>
    </row>
    <row r="24" spans="1:13" ht="15.75" customHeight="1" x14ac:dyDescent="0.2">
      <c r="A24" s="2">
        <f t="shared" si="0"/>
        <v>0</v>
      </c>
      <c r="B24" s="2">
        <f t="shared" si="1"/>
        <v>0</v>
      </c>
      <c r="C24" s="21">
        <v>44136</v>
      </c>
      <c r="D24" s="2">
        <v>217</v>
      </c>
      <c r="E24" s="16">
        <f t="shared" si="2"/>
        <v>213.5</v>
      </c>
      <c r="F24" s="22">
        <f t="shared" si="9"/>
        <v>0.33437500000000009</v>
      </c>
      <c r="G24" s="2">
        <f t="shared" si="7"/>
        <v>121.22905027932961</v>
      </c>
      <c r="H24" s="2">
        <f t="shared" si="8"/>
        <v>2338</v>
      </c>
      <c r="I24" s="2">
        <v>63</v>
      </c>
      <c r="J24" s="2">
        <v>42</v>
      </c>
      <c r="K24" s="39">
        <f t="shared" si="3"/>
        <v>145.66473988439304</v>
      </c>
      <c r="L24" s="39">
        <f t="shared" si="4"/>
        <v>108.85529157667386</v>
      </c>
      <c r="M24" s="46">
        <f t="shared" si="5"/>
        <v>1.3381502890173409</v>
      </c>
    </row>
    <row r="25" spans="1:13" ht="15.75" customHeight="1" x14ac:dyDescent="0.2">
      <c r="A25" s="2">
        <f t="shared" si="0"/>
        <v>0</v>
      </c>
      <c r="B25" s="2">
        <f t="shared" si="1"/>
        <v>0</v>
      </c>
      <c r="C25" s="21">
        <v>44166</v>
      </c>
      <c r="D25" s="2">
        <v>252</v>
      </c>
      <c r="E25" s="16">
        <f t="shared" si="2"/>
        <v>234.5</v>
      </c>
      <c r="F25" s="22">
        <f t="shared" si="9"/>
        <v>0.42553191489361697</v>
      </c>
      <c r="G25" s="2">
        <f t="shared" si="7"/>
        <v>140.78212290502793</v>
      </c>
      <c r="H25" s="2">
        <f t="shared" si="8"/>
        <v>2411</v>
      </c>
      <c r="I25" s="2">
        <v>49</v>
      </c>
      <c r="J25" s="2">
        <v>68</v>
      </c>
      <c r="K25" s="39">
        <f t="shared" si="3"/>
        <v>113.29479768786128</v>
      </c>
      <c r="L25" s="39">
        <f t="shared" si="4"/>
        <v>176.24190064794817</v>
      </c>
      <c r="M25" s="46">
        <f t="shared" si="5"/>
        <v>0.64283690354754619</v>
      </c>
    </row>
    <row r="26" spans="1:13" ht="15.75" customHeight="1" x14ac:dyDescent="0.2">
      <c r="A26" s="2">
        <f t="shared" si="0"/>
        <v>2021</v>
      </c>
      <c r="B26" s="2">
        <f t="shared" si="1"/>
        <v>1</v>
      </c>
      <c r="C26" s="21">
        <v>44197</v>
      </c>
      <c r="D26" s="2">
        <v>248</v>
      </c>
      <c r="E26" s="16">
        <f t="shared" si="2"/>
        <v>250</v>
      </c>
      <c r="F26" s="22">
        <f t="shared" si="9"/>
        <v>0.51515151515151514</v>
      </c>
      <c r="G26" s="2">
        <f t="shared" si="7"/>
        <v>138.54748603351956</v>
      </c>
      <c r="H26" s="2">
        <f t="shared" si="8"/>
        <v>2508</v>
      </c>
      <c r="I26" s="2">
        <v>71</v>
      </c>
      <c r="J26" s="2">
        <v>52</v>
      </c>
      <c r="K26" s="39">
        <f t="shared" si="3"/>
        <v>164.16184971098266</v>
      </c>
      <c r="L26" s="39">
        <f t="shared" si="4"/>
        <v>134.77321814254859</v>
      </c>
      <c r="M26" s="46">
        <f t="shared" si="5"/>
        <v>1.2180598784645029</v>
      </c>
    </row>
    <row r="27" spans="1:13" ht="15.75" customHeight="1" x14ac:dyDescent="0.2">
      <c r="A27" s="2">
        <f t="shared" si="0"/>
        <v>2021</v>
      </c>
      <c r="B27" s="2">
        <f t="shared" si="1"/>
        <v>2</v>
      </c>
      <c r="C27" s="21">
        <v>44228</v>
      </c>
      <c r="D27" s="2">
        <v>204</v>
      </c>
      <c r="E27" s="16">
        <f t="shared" si="2"/>
        <v>226</v>
      </c>
      <c r="F27" s="22">
        <f t="shared" si="9"/>
        <v>0.22162162162162158</v>
      </c>
      <c r="G27" s="2">
        <f t="shared" si="7"/>
        <v>113.96648044692736</v>
      </c>
      <c r="H27" s="2">
        <f t="shared" si="8"/>
        <v>2493</v>
      </c>
      <c r="I27" s="2">
        <v>36</v>
      </c>
      <c r="J27" s="2">
        <v>31</v>
      </c>
      <c r="K27" s="39">
        <f t="shared" si="3"/>
        <v>83.236994219653184</v>
      </c>
      <c r="L27" s="39">
        <f t="shared" si="4"/>
        <v>80.345572354211654</v>
      </c>
      <c r="M27" s="46">
        <f t="shared" si="5"/>
        <v>1.0359873205295544</v>
      </c>
    </row>
    <row r="28" spans="1:13" ht="15.75" customHeight="1" x14ac:dyDescent="0.2">
      <c r="A28" s="2">
        <f t="shared" si="0"/>
        <v>2021</v>
      </c>
      <c r="B28" s="2">
        <f t="shared" si="1"/>
        <v>3</v>
      </c>
      <c r="C28" s="21">
        <v>44256</v>
      </c>
      <c r="D28" s="2">
        <v>275</v>
      </c>
      <c r="E28" s="16">
        <f t="shared" si="2"/>
        <v>239.5</v>
      </c>
      <c r="F28" s="22">
        <f t="shared" si="9"/>
        <v>0.19750000000000001</v>
      </c>
      <c r="G28" s="2">
        <f t="shared" si="7"/>
        <v>153.63128491620114</v>
      </c>
      <c r="H28" s="2">
        <f t="shared" si="8"/>
        <v>2587</v>
      </c>
      <c r="I28" s="2">
        <v>55</v>
      </c>
      <c r="J28" s="2">
        <v>76</v>
      </c>
      <c r="K28" s="39">
        <f t="shared" si="3"/>
        <v>127.16763005780348</v>
      </c>
      <c r="L28" s="39">
        <f t="shared" si="4"/>
        <v>196.97624190064792</v>
      </c>
      <c r="M28" s="46">
        <f t="shared" si="5"/>
        <v>0.64559882364871735</v>
      </c>
    </row>
    <row r="29" spans="1:13" ht="15.75" customHeight="1" x14ac:dyDescent="0.2">
      <c r="A29" s="2">
        <f t="shared" si="0"/>
        <v>2021</v>
      </c>
      <c r="B29" s="2">
        <f t="shared" si="1"/>
        <v>4</v>
      </c>
      <c r="C29" s="21">
        <v>44287</v>
      </c>
      <c r="D29" s="2">
        <v>247</v>
      </c>
      <c r="E29" s="16">
        <f t="shared" si="2"/>
        <v>261</v>
      </c>
      <c r="F29" s="22">
        <f t="shared" si="9"/>
        <v>0.34883720930232553</v>
      </c>
      <c r="G29" s="2">
        <f t="shared" si="7"/>
        <v>137.98882681564245</v>
      </c>
      <c r="H29" s="2">
        <f t="shared" si="8"/>
        <v>2628</v>
      </c>
      <c r="I29" s="2">
        <v>51</v>
      </c>
      <c r="J29" s="2">
        <v>51</v>
      </c>
      <c r="K29" s="39">
        <f t="shared" si="3"/>
        <v>117.91907514450868</v>
      </c>
      <c r="L29" s="39">
        <f t="shared" si="4"/>
        <v>132.18142548596111</v>
      </c>
      <c r="M29" s="46">
        <f t="shared" si="5"/>
        <v>0.89210019267822749</v>
      </c>
    </row>
    <row r="30" spans="1:13" ht="15.75" customHeight="1" x14ac:dyDescent="0.2">
      <c r="A30" s="2">
        <f t="shared" si="0"/>
        <v>2021</v>
      </c>
      <c r="B30" s="2">
        <f t="shared" si="1"/>
        <v>5</v>
      </c>
      <c r="C30" s="21">
        <v>44317</v>
      </c>
      <c r="D30" s="2">
        <v>266</v>
      </c>
      <c r="E30" s="16">
        <f t="shared" si="2"/>
        <v>256.5</v>
      </c>
      <c r="F30" s="22">
        <f t="shared" si="9"/>
        <v>0.3680000000000001</v>
      </c>
      <c r="G30" s="2">
        <f t="shared" si="7"/>
        <v>148.60335195530726</v>
      </c>
      <c r="H30" s="2">
        <f t="shared" si="8"/>
        <v>2725</v>
      </c>
      <c r="I30" s="2">
        <v>69</v>
      </c>
      <c r="J30" s="2">
        <v>42</v>
      </c>
      <c r="K30" s="39">
        <f t="shared" si="3"/>
        <v>159.53757225433526</v>
      </c>
      <c r="L30" s="39">
        <f t="shared" si="4"/>
        <v>108.85529157667386</v>
      </c>
      <c r="M30" s="46">
        <f t="shared" si="5"/>
        <v>1.4655931736856593</v>
      </c>
    </row>
    <row r="31" spans="1:13" ht="15.75" customHeight="1" x14ac:dyDescent="0.2">
      <c r="A31" s="2">
        <f t="shared" si="0"/>
        <v>0</v>
      </c>
      <c r="B31" s="2">
        <f t="shared" si="1"/>
        <v>0</v>
      </c>
      <c r="C31" s="21">
        <v>44348</v>
      </c>
      <c r="D31" s="2">
        <v>230</v>
      </c>
      <c r="E31" s="16">
        <f t="shared" si="2"/>
        <v>248</v>
      </c>
      <c r="F31" s="22">
        <f t="shared" si="9"/>
        <v>0.34417344173441733</v>
      </c>
      <c r="G31" s="2">
        <f t="shared" si="7"/>
        <v>128.49162011173186</v>
      </c>
      <c r="H31" s="2">
        <f t="shared" si="8"/>
        <v>2755</v>
      </c>
      <c r="I31" s="2">
        <v>55</v>
      </c>
      <c r="J31" s="2">
        <v>44</v>
      </c>
      <c r="K31" s="39">
        <f t="shared" si="3"/>
        <v>127.16763005780348</v>
      </c>
      <c r="L31" s="39">
        <f t="shared" si="4"/>
        <v>114.03887688984879</v>
      </c>
      <c r="M31" s="46">
        <f t="shared" si="5"/>
        <v>1.1151252408477845</v>
      </c>
    </row>
    <row r="32" spans="1:13" ht="15.75" customHeight="1" x14ac:dyDescent="0.2">
      <c r="A32" s="2">
        <f t="shared" si="0"/>
        <v>0</v>
      </c>
      <c r="B32" s="2">
        <f t="shared" si="1"/>
        <v>0</v>
      </c>
      <c r="C32" s="21">
        <v>44378</v>
      </c>
      <c r="D32" s="2">
        <v>257</v>
      </c>
      <c r="E32" s="16">
        <f t="shared" si="2"/>
        <v>243.5</v>
      </c>
      <c r="F32" s="22">
        <f t="shared" si="9"/>
        <v>0.26493506493506502</v>
      </c>
      <c r="G32" s="2">
        <f t="shared" si="7"/>
        <v>143.57541899441341</v>
      </c>
      <c r="H32" s="2">
        <f t="shared" si="8"/>
        <v>2827</v>
      </c>
      <c r="I32" s="2">
        <v>59</v>
      </c>
      <c r="J32" s="2">
        <v>36</v>
      </c>
      <c r="K32" s="39">
        <f t="shared" si="3"/>
        <v>136.41618497109826</v>
      </c>
      <c r="L32" s="39">
        <f t="shared" si="4"/>
        <v>93.304535637149016</v>
      </c>
      <c r="M32" s="46">
        <f t="shared" si="5"/>
        <v>1.4620530935559839</v>
      </c>
    </row>
    <row r="33" spans="1:13" ht="15.75" customHeight="1" x14ac:dyDescent="0.2">
      <c r="A33" s="2">
        <f t="shared" si="0"/>
        <v>0</v>
      </c>
      <c r="B33" s="2">
        <f t="shared" si="1"/>
        <v>0</v>
      </c>
      <c r="C33" s="21">
        <v>44409</v>
      </c>
      <c r="D33" s="2">
        <v>304</v>
      </c>
      <c r="E33" s="16">
        <f t="shared" si="2"/>
        <v>280.5</v>
      </c>
      <c r="F33" s="22">
        <f t="shared" si="9"/>
        <v>0.50806451612903225</v>
      </c>
      <c r="G33" s="2">
        <f t="shared" si="7"/>
        <v>169.83240223463687</v>
      </c>
      <c r="H33" s="2">
        <f t="shared" si="8"/>
        <v>2944</v>
      </c>
      <c r="I33" s="2">
        <v>63</v>
      </c>
      <c r="J33" s="2">
        <v>58</v>
      </c>
      <c r="K33" s="39">
        <f t="shared" si="3"/>
        <v>145.66473988439304</v>
      </c>
      <c r="L33" s="39">
        <f t="shared" si="4"/>
        <v>150.32397408207342</v>
      </c>
      <c r="M33" s="46">
        <f t="shared" si="5"/>
        <v>0.9690053817022124</v>
      </c>
    </row>
    <row r="34" spans="1:13" ht="15.75" customHeight="1" x14ac:dyDescent="0.2">
      <c r="A34" s="2">
        <f t="shared" si="0"/>
        <v>0</v>
      </c>
      <c r="B34" s="2">
        <f t="shared" si="1"/>
        <v>0</v>
      </c>
      <c r="C34" s="21">
        <v>44440</v>
      </c>
      <c r="D34" s="2">
        <v>262</v>
      </c>
      <c r="E34" s="16">
        <f t="shared" si="2"/>
        <v>283</v>
      </c>
      <c r="F34" s="22">
        <f t="shared" si="9"/>
        <v>0.3444180522565321</v>
      </c>
      <c r="G34" s="2">
        <f t="shared" si="7"/>
        <v>146.36871508379886</v>
      </c>
      <c r="H34" s="2">
        <f t="shared" si="8"/>
        <v>2972</v>
      </c>
      <c r="I34" s="2">
        <v>58</v>
      </c>
      <c r="J34" s="2">
        <v>47</v>
      </c>
      <c r="K34" s="39">
        <f t="shared" si="3"/>
        <v>134.10404624277456</v>
      </c>
      <c r="L34" s="39">
        <f t="shared" si="4"/>
        <v>121.81425485961121</v>
      </c>
      <c r="M34" s="46">
        <f t="shared" si="5"/>
        <v>1.1008895994752594</v>
      </c>
    </row>
    <row r="35" spans="1:13" ht="15.75" customHeight="1" x14ac:dyDescent="0.2">
      <c r="A35" s="2">
        <f t="shared" si="0"/>
        <v>0</v>
      </c>
      <c r="B35" s="2">
        <f t="shared" si="1"/>
        <v>0</v>
      </c>
      <c r="C35" s="21">
        <v>44470</v>
      </c>
      <c r="D35" s="2">
        <v>258</v>
      </c>
      <c r="E35" s="16">
        <f t="shared" si="2"/>
        <v>260</v>
      </c>
      <c r="F35" s="22">
        <f t="shared" si="9"/>
        <v>0.1711711711711712</v>
      </c>
      <c r="G35" s="2">
        <f t="shared" si="7"/>
        <v>144.13407821229049</v>
      </c>
      <c r="H35" s="2">
        <f t="shared" si="8"/>
        <v>3020</v>
      </c>
      <c r="I35" s="2">
        <v>51</v>
      </c>
      <c r="J35" s="2">
        <v>38</v>
      </c>
      <c r="K35" s="39">
        <f t="shared" si="3"/>
        <v>117.91907514450868</v>
      </c>
      <c r="L35" s="39">
        <f t="shared" si="4"/>
        <v>98.48812095032396</v>
      </c>
      <c r="M35" s="46">
        <f t="shared" si="5"/>
        <v>1.1972923638576212</v>
      </c>
    </row>
    <row r="36" spans="1:13" ht="15.75" customHeight="1" x14ac:dyDescent="0.2">
      <c r="A36" s="2">
        <f t="shared" si="0"/>
        <v>0</v>
      </c>
      <c r="B36" s="2">
        <f t="shared" si="1"/>
        <v>0</v>
      </c>
      <c r="C36" s="21">
        <v>44501</v>
      </c>
      <c r="D36" s="2">
        <v>279</v>
      </c>
      <c r="E36" s="16">
        <f t="shared" si="2"/>
        <v>268.5</v>
      </c>
      <c r="F36" s="22">
        <f t="shared" si="9"/>
        <v>0.25761124121779866</v>
      </c>
      <c r="G36" s="2">
        <f t="shared" si="7"/>
        <v>155.86592178770951</v>
      </c>
      <c r="H36" s="2">
        <f t="shared" si="8"/>
        <v>3082</v>
      </c>
      <c r="I36" s="2">
        <v>69</v>
      </c>
      <c r="J36" s="2">
        <v>41</v>
      </c>
      <c r="K36" s="39">
        <f t="shared" si="3"/>
        <v>159.53757225433526</v>
      </c>
      <c r="L36" s="39">
        <f t="shared" si="4"/>
        <v>106.26349892008639</v>
      </c>
      <c r="M36" s="46">
        <f t="shared" si="5"/>
        <v>1.5013393486536022</v>
      </c>
    </row>
    <row r="37" spans="1:13" ht="15.75" customHeight="1" x14ac:dyDescent="0.2">
      <c r="A37" s="2">
        <f t="shared" si="0"/>
        <v>0</v>
      </c>
      <c r="B37" s="2">
        <f t="shared" si="1"/>
        <v>0</v>
      </c>
      <c r="C37" s="21">
        <v>44531</v>
      </c>
      <c r="D37" s="2">
        <v>225</v>
      </c>
      <c r="E37" s="16">
        <f t="shared" si="2"/>
        <v>252</v>
      </c>
      <c r="F37" s="22">
        <f t="shared" si="9"/>
        <v>7.4626865671641784E-2</v>
      </c>
      <c r="G37" s="2">
        <f t="shared" si="7"/>
        <v>125.69832402234637</v>
      </c>
      <c r="H37" s="2">
        <f t="shared" si="8"/>
        <v>3055</v>
      </c>
      <c r="I37" s="2">
        <v>63</v>
      </c>
      <c r="J37" s="2">
        <v>47</v>
      </c>
      <c r="K37" s="39">
        <f t="shared" si="3"/>
        <v>145.66473988439304</v>
      </c>
      <c r="L37" s="39">
        <f t="shared" si="4"/>
        <v>121.81425485961121</v>
      </c>
      <c r="M37" s="46">
        <f t="shared" si="5"/>
        <v>1.195793875292092</v>
      </c>
    </row>
    <row r="38" spans="1:13" ht="15.75" customHeight="1" x14ac:dyDescent="0.2">
      <c r="A38" s="2">
        <f t="shared" si="0"/>
        <v>2022</v>
      </c>
      <c r="B38" s="2">
        <f t="shared" si="1"/>
        <v>1</v>
      </c>
      <c r="C38" s="21">
        <v>44562</v>
      </c>
      <c r="D38" s="2">
        <v>207</v>
      </c>
      <c r="E38" s="16">
        <f t="shared" si="2"/>
        <v>216</v>
      </c>
      <c r="F38" s="22">
        <f t="shared" si="9"/>
        <v>-0.13600000000000001</v>
      </c>
      <c r="G38" s="2">
        <f t="shared" si="7"/>
        <v>115.64245810055867</v>
      </c>
      <c r="H38" s="2">
        <f t="shared" si="8"/>
        <v>3014</v>
      </c>
      <c r="I38" s="2">
        <v>53</v>
      </c>
      <c r="J38" s="2">
        <v>43</v>
      </c>
      <c r="K38" s="39">
        <f t="shared" si="3"/>
        <v>122.54335260115607</v>
      </c>
      <c r="L38" s="39">
        <f t="shared" si="4"/>
        <v>111.44708423326134</v>
      </c>
      <c r="M38" s="46">
        <f t="shared" si="5"/>
        <v>1.0995653537661874</v>
      </c>
    </row>
    <row r="39" spans="1:13" ht="15.75" customHeight="1" x14ac:dyDescent="0.2">
      <c r="A39" s="2">
        <f t="shared" si="0"/>
        <v>2022</v>
      </c>
      <c r="B39" s="2">
        <f t="shared" si="1"/>
        <v>2</v>
      </c>
      <c r="C39" s="21">
        <v>44593</v>
      </c>
      <c r="D39" s="2">
        <v>186</v>
      </c>
      <c r="E39" s="16">
        <f t="shared" si="2"/>
        <v>196.5</v>
      </c>
      <c r="F39" s="22">
        <f t="shared" si="9"/>
        <v>-0.13053097345132747</v>
      </c>
      <c r="G39" s="2">
        <f t="shared" si="7"/>
        <v>103.91061452513965</v>
      </c>
      <c r="H39" s="2">
        <f t="shared" si="8"/>
        <v>2996</v>
      </c>
      <c r="I39" s="2">
        <v>57</v>
      </c>
      <c r="J39" s="2">
        <v>39</v>
      </c>
      <c r="K39" s="39">
        <f t="shared" si="3"/>
        <v>131.79190751445086</v>
      </c>
      <c r="L39" s="39">
        <f t="shared" si="4"/>
        <v>101.07991360691145</v>
      </c>
      <c r="M39" s="46">
        <f t="shared" si="5"/>
        <v>1.3038387431451015</v>
      </c>
    </row>
    <row r="40" spans="1:13" ht="15.75" customHeight="1" x14ac:dyDescent="0.2">
      <c r="A40" s="2">
        <f t="shared" si="0"/>
        <v>2022</v>
      </c>
      <c r="B40" s="2">
        <f t="shared" si="1"/>
        <v>3</v>
      </c>
      <c r="C40" s="21">
        <v>44621</v>
      </c>
      <c r="D40" s="2">
        <v>263</v>
      </c>
      <c r="E40" s="16">
        <f t="shared" si="2"/>
        <v>224.5</v>
      </c>
      <c r="F40" s="22">
        <f t="shared" si="9"/>
        <v>-6.2630480167014668E-2</v>
      </c>
      <c r="G40" s="2">
        <f t="shared" si="7"/>
        <v>146.92737430167597</v>
      </c>
      <c r="H40" s="2">
        <f t="shared" si="8"/>
        <v>2984</v>
      </c>
      <c r="I40" s="2">
        <v>86</v>
      </c>
      <c r="J40" s="2">
        <v>54</v>
      </c>
      <c r="K40" s="39">
        <f t="shared" si="3"/>
        <v>198.84393063583815</v>
      </c>
      <c r="L40" s="39">
        <f t="shared" si="4"/>
        <v>139.95680345572353</v>
      </c>
      <c r="M40" s="46">
        <f t="shared" si="5"/>
        <v>1.4207521587097696</v>
      </c>
    </row>
    <row r="41" spans="1:13" ht="15.75" customHeight="1" x14ac:dyDescent="0.2">
      <c r="A41" s="2">
        <f t="shared" si="0"/>
        <v>2022</v>
      </c>
      <c r="B41" s="2">
        <f t="shared" si="1"/>
        <v>4</v>
      </c>
      <c r="C41" s="21">
        <v>44652</v>
      </c>
      <c r="D41" s="2">
        <v>257</v>
      </c>
      <c r="E41" s="16">
        <f t="shared" si="2"/>
        <v>260</v>
      </c>
      <c r="F41" s="22">
        <f t="shared" si="9"/>
        <v>-3.8314176245211051E-3</v>
      </c>
      <c r="G41" s="2">
        <f t="shared" si="7"/>
        <v>143.57541899441341</v>
      </c>
      <c r="H41" s="2">
        <f t="shared" si="8"/>
        <v>2994</v>
      </c>
      <c r="I41" s="2">
        <v>85</v>
      </c>
      <c r="J41" s="2">
        <v>65</v>
      </c>
      <c r="K41" s="39">
        <f t="shared" si="3"/>
        <v>196.53179190751445</v>
      </c>
      <c r="L41" s="39">
        <f t="shared" si="4"/>
        <v>168.46652267818573</v>
      </c>
      <c r="M41" s="46">
        <f t="shared" si="5"/>
        <v>1.1665925596561435</v>
      </c>
    </row>
    <row r="42" spans="1:13" ht="15.75" customHeight="1" x14ac:dyDescent="0.2">
      <c r="A42" s="2">
        <f t="shared" si="0"/>
        <v>2022</v>
      </c>
      <c r="B42" s="2">
        <f t="shared" si="1"/>
        <v>5</v>
      </c>
      <c r="C42" s="21">
        <v>44682</v>
      </c>
      <c r="D42" s="2">
        <v>325</v>
      </c>
      <c r="E42" s="16">
        <f t="shared" si="2"/>
        <v>291</v>
      </c>
      <c r="F42" s="22">
        <f t="shared" si="9"/>
        <v>0.13450292397660824</v>
      </c>
      <c r="G42" s="2">
        <f t="shared" si="7"/>
        <v>181.56424581005587</v>
      </c>
      <c r="H42" s="2">
        <f t="shared" si="8"/>
        <v>3053</v>
      </c>
      <c r="I42" s="2">
        <v>120</v>
      </c>
      <c r="J42" s="2">
        <v>74</v>
      </c>
      <c r="K42" s="39">
        <f t="shared" si="3"/>
        <v>277.45664739884393</v>
      </c>
      <c r="L42" s="39">
        <f t="shared" si="4"/>
        <v>191.792656587473</v>
      </c>
      <c r="M42" s="46">
        <f t="shared" si="5"/>
        <v>1.4466489610998281</v>
      </c>
    </row>
    <row r="43" spans="1:13" ht="15.75" customHeight="1" x14ac:dyDescent="0.2">
      <c r="A43" s="2">
        <f t="shared" si="0"/>
        <v>0</v>
      </c>
      <c r="B43" s="2">
        <f t="shared" si="1"/>
        <v>0</v>
      </c>
      <c r="C43" s="21">
        <v>44713</v>
      </c>
      <c r="D43" s="2">
        <v>245</v>
      </c>
      <c r="E43" s="16">
        <f t="shared" si="2"/>
        <v>285</v>
      </c>
      <c r="F43" s="22">
        <f t="shared" si="9"/>
        <v>0.14919354838709675</v>
      </c>
      <c r="G43" s="2">
        <f t="shared" si="7"/>
        <v>136.87150837988827</v>
      </c>
      <c r="H43" s="2">
        <f t="shared" si="8"/>
        <v>3068</v>
      </c>
      <c r="I43" s="2">
        <v>88</v>
      </c>
      <c r="J43" s="2">
        <v>56</v>
      </c>
      <c r="K43" s="39">
        <f t="shared" si="3"/>
        <v>203.46820809248553</v>
      </c>
      <c r="L43" s="39">
        <f t="shared" si="4"/>
        <v>145.14038876889848</v>
      </c>
      <c r="M43" s="46">
        <f t="shared" si="5"/>
        <v>1.4018717313515001</v>
      </c>
    </row>
    <row r="44" spans="1:13" ht="15.75" customHeight="1" x14ac:dyDescent="0.2">
      <c r="A44" s="2">
        <f t="shared" si="0"/>
        <v>0</v>
      </c>
      <c r="B44" s="2">
        <f t="shared" si="1"/>
        <v>0</v>
      </c>
      <c r="C44" s="21">
        <v>44743</v>
      </c>
      <c r="D44" s="2">
        <v>274</v>
      </c>
      <c r="E44" s="16">
        <f t="shared" si="2"/>
        <v>259.5</v>
      </c>
      <c r="F44" s="22">
        <f t="shared" si="9"/>
        <v>6.5708418891170517E-2</v>
      </c>
      <c r="G44" s="2">
        <f t="shared" si="7"/>
        <v>153.07262569832403</v>
      </c>
      <c r="H44" s="2">
        <f t="shared" si="8"/>
        <v>3085</v>
      </c>
      <c r="I44" s="2">
        <v>109</v>
      </c>
      <c r="J44" s="2">
        <v>57</v>
      </c>
      <c r="K44" s="39">
        <f t="shared" si="3"/>
        <v>252.02312138728323</v>
      </c>
      <c r="L44" s="39">
        <f t="shared" si="4"/>
        <v>147.73218142548595</v>
      </c>
      <c r="M44" s="46">
        <f t="shared" si="5"/>
        <v>1.7059459824899437</v>
      </c>
    </row>
    <row r="45" spans="1:13" ht="15.75" customHeight="1" x14ac:dyDescent="0.2">
      <c r="A45" s="2">
        <f t="shared" si="0"/>
        <v>0</v>
      </c>
      <c r="B45" s="2">
        <f t="shared" si="1"/>
        <v>0</v>
      </c>
      <c r="C45" s="21">
        <v>44774</v>
      </c>
      <c r="D45" s="2">
        <v>298</v>
      </c>
      <c r="E45" s="16">
        <f t="shared" si="2"/>
        <v>286</v>
      </c>
      <c r="F45" s="22">
        <f t="shared" si="9"/>
        <v>1.9607843137254832E-2</v>
      </c>
      <c r="G45" s="2">
        <f t="shared" si="7"/>
        <v>166.48044692737429</v>
      </c>
      <c r="H45" s="2">
        <f t="shared" si="8"/>
        <v>3079</v>
      </c>
      <c r="I45" s="2">
        <v>132</v>
      </c>
      <c r="J45" s="2">
        <v>74</v>
      </c>
      <c r="K45" s="39">
        <f t="shared" si="3"/>
        <v>305.2023121387283</v>
      </c>
      <c r="L45" s="39">
        <f t="shared" si="4"/>
        <v>191.792656587473</v>
      </c>
      <c r="M45" s="46">
        <f t="shared" si="5"/>
        <v>1.5913138572098109</v>
      </c>
    </row>
    <row r="46" spans="1:13" ht="15.75" customHeight="1" x14ac:dyDescent="0.2">
      <c r="A46" s="2">
        <f t="shared" si="0"/>
        <v>0</v>
      </c>
      <c r="B46" s="2">
        <f t="shared" si="1"/>
        <v>0</v>
      </c>
      <c r="C46" s="21">
        <v>44805</v>
      </c>
      <c r="D46" s="2">
        <v>271</v>
      </c>
      <c r="E46" s="16">
        <f t="shared" si="2"/>
        <v>284.5</v>
      </c>
      <c r="F46" s="22">
        <f t="shared" si="9"/>
        <v>5.300353356890497E-3</v>
      </c>
      <c r="G46" s="2">
        <f t="shared" si="7"/>
        <v>151.39664804469274</v>
      </c>
      <c r="H46" s="2">
        <f t="shared" si="8"/>
        <v>3088</v>
      </c>
      <c r="I46" s="2">
        <v>102</v>
      </c>
      <c r="J46" s="2">
        <v>75</v>
      </c>
      <c r="K46" s="39">
        <f t="shared" si="3"/>
        <v>235.83815028901736</v>
      </c>
      <c r="L46" s="39">
        <f t="shared" si="4"/>
        <v>194.38444924406048</v>
      </c>
      <c r="M46" s="46">
        <f t="shared" si="5"/>
        <v>1.2132562620423892</v>
      </c>
    </row>
    <row r="47" spans="1:13" ht="15.75" customHeight="1" x14ac:dyDescent="0.2">
      <c r="A47" s="2">
        <f t="shared" si="0"/>
        <v>0</v>
      </c>
      <c r="B47" s="2">
        <f t="shared" si="1"/>
        <v>0</v>
      </c>
      <c r="C47" s="21">
        <v>44835</v>
      </c>
      <c r="D47" s="2">
        <v>242</v>
      </c>
      <c r="E47" s="16">
        <f t="shared" si="2"/>
        <v>256.5</v>
      </c>
      <c r="F47" s="22">
        <f t="shared" si="9"/>
        <v>-1.3461538461538414E-2</v>
      </c>
      <c r="G47" s="2">
        <f t="shared" si="7"/>
        <v>135.19553072625698</v>
      </c>
      <c r="H47" s="2">
        <f t="shared" si="8"/>
        <v>3072</v>
      </c>
      <c r="I47" s="2">
        <v>108</v>
      </c>
      <c r="J47" s="2">
        <v>67</v>
      </c>
      <c r="K47" s="39">
        <f t="shared" si="3"/>
        <v>249.71098265895955</v>
      </c>
      <c r="L47" s="39">
        <f t="shared" si="4"/>
        <v>173.6501079913607</v>
      </c>
      <c r="M47" s="46">
        <f t="shared" si="5"/>
        <v>1.4380122508843067</v>
      </c>
    </row>
    <row r="48" spans="1:13" ht="15.75" customHeight="1" x14ac:dyDescent="0.2">
      <c r="A48" s="2">
        <f t="shared" si="0"/>
        <v>0</v>
      </c>
      <c r="B48" s="2">
        <f t="shared" si="1"/>
        <v>0</v>
      </c>
      <c r="C48" s="21">
        <v>44866</v>
      </c>
      <c r="D48" s="2">
        <v>278</v>
      </c>
      <c r="E48" s="16">
        <f t="shared" si="2"/>
        <v>260</v>
      </c>
      <c r="F48" s="22">
        <f t="shared" si="9"/>
        <v>-3.1657355679702071E-2</v>
      </c>
      <c r="G48" s="2">
        <f t="shared" si="7"/>
        <v>155.3072625698324</v>
      </c>
      <c r="H48" s="2">
        <f t="shared" si="8"/>
        <v>3071</v>
      </c>
      <c r="I48" s="2">
        <v>130</v>
      </c>
      <c r="J48" s="2">
        <v>80</v>
      </c>
      <c r="K48" s="39">
        <f t="shared" si="3"/>
        <v>300.5780346820809</v>
      </c>
      <c r="L48" s="39">
        <f t="shared" si="4"/>
        <v>207.34341252699781</v>
      </c>
      <c r="M48" s="46">
        <f t="shared" si="5"/>
        <v>1.4496628131021196</v>
      </c>
    </row>
    <row r="49" spans="1:13" ht="15.75" customHeight="1" x14ac:dyDescent="0.2">
      <c r="A49" s="2">
        <f t="shared" si="0"/>
        <v>0</v>
      </c>
      <c r="B49" s="2">
        <f t="shared" si="1"/>
        <v>0</v>
      </c>
      <c r="C49" s="21">
        <v>44896</v>
      </c>
      <c r="D49" s="2">
        <v>290</v>
      </c>
      <c r="E49" s="16">
        <f t="shared" si="2"/>
        <v>284</v>
      </c>
      <c r="F49" s="22">
        <f t="shared" si="9"/>
        <v>0.12698412698412698</v>
      </c>
      <c r="G49" s="2">
        <f t="shared" si="7"/>
        <v>162.01117318435755</v>
      </c>
      <c r="H49" s="2">
        <f t="shared" si="8"/>
        <v>3136</v>
      </c>
      <c r="I49" s="2">
        <v>159</v>
      </c>
      <c r="J49" s="2">
        <v>74</v>
      </c>
      <c r="K49" s="39">
        <f t="shared" si="3"/>
        <v>367.63005780346822</v>
      </c>
      <c r="L49" s="39">
        <f t="shared" si="4"/>
        <v>191.792656587473</v>
      </c>
      <c r="M49" s="46">
        <f t="shared" si="5"/>
        <v>1.9168098734572723</v>
      </c>
    </row>
    <row r="50" spans="1:13" ht="15.75" customHeight="1" x14ac:dyDescent="0.2">
      <c r="A50" s="2">
        <f t="shared" si="0"/>
        <v>2023</v>
      </c>
      <c r="B50" s="2">
        <f t="shared" si="1"/>
        <v>1</v>
      </c>
      <c r="C50" s="21">
        <v>44927</v>
      </c>
      <c r="D50" s="2">
        <v>281</v>
      </c>
      <c r="E50" s="16">
        <f t="shared" si="2"/>
        <v>285.5</v>
      </c>
      <c r="F50" s="22">
        <f t="shared" si="9"/>
        <v>0.3217592592592593</v>
      </c>
      <c r="G50" s="2">
        <f t="shared" si="7"/>
        <v>156.9832402234637</v>
      </c>
      <c r="H50" s="2">
        <f t="shared" si="8"/>
        <v>3210</v>
      </c>
      <c r="I50" s="2">
        <v>141</v>
      </c>
      <c r="J50" s="2">
        <v>82</v>
      </c>
      <c r="K50" s="39">
        <f t="shared" si="3"/>
        <v>326.01156069364163</v>
      </c>
      <c r="L50" s="39">
        <f t="shared" si="4"/>
        <v>212.52699784017278</v>
      </c>
      <c r="M50" s="46">
        <f t="shared" si="5"/>
        <v>1.5339771605808545</v>
      </c>
    </row>
    <row r="51" spans="1:13" ht="15.75" customHeight="1" x14ac:dyDescent="0.2">
      <c r="A51" s="2">
        <f t="shared" si="0"/>
        <v>2023</v>
      </c>
      <c r="B51" s="2">
        <f t="shared" si="1"/>
        <v>2</v>
      </c>
      <c r="C51" s="21">
        <v>44958</v>
      </c>
      <c r="D51" s="2">
        <v>270</v>
      </c>
      <c r="E51" s="16">
        <f t="shared" si="2"/>
        <v>275.5</v>
      </c>
      <c r="F51" s="22">
        <f t="shared" si="9"/>
        <v>0.40203562340966914</v>
      </c>
      <c r="G51" s="2">
        <f t="shared" si="7"/>
        <v>150.83798882681566</v>
      </c>
      <c r="H51" s="2">
        <f t="shared" si="8"/>
        <v>3294</v>
      </c>
      <c r="I51" s="2">
        <v>151</v>
      </c>
      <c r="J51" s="2">
        <v>72</v>
      </c>
      <c r="K51" s="39">
        <f t="shared" si="3"/>
        <v>349.1329479768786</v>
      </c>
      <c r="L51" s="39">
        <f t="shared" si="4"/>
        <v>186.60907127429803</v>
      </c>
      <c r="M51" s="46">
        <f t="shared" si="5"/>
        <v>1.8709323485335048</v>
      </c>
    </row>
    <row r="52" spans="1:13" ht="15.75" customHeight="1" x14ac:dyDescent="0.2">
      <c r="A52" s="2">
        <f t="shared" si="0"/>
        <v>2023</v>
      </c>
      <c r="B52" s="2">
        <f t="shared" si="1"/>
        <v>3</v>
      </c>
      <c r="C52" s="21">
        <v>44986</v>
      </c>
      <c r="D52" s="2">
        <v>309</v>
      </c>
      <c r="E52" s="16">
        <f t="shared" si="2"/>
        <v>289.5</v>
      </c>
      <c r="F52" s="22">
        <f t="shared" si="9"/>
        <v>0.28953229398663693</v>
      </c>
      <c r="G52" s="2">
        <f t="shared" si="7"/>
        <v>172.62569832402235</v>
      </c>
      <c r="H52" s="2">
        <f t="shared" si="8"/>
        <v>3340</v>
      </c>
      <c r="I52" s="2">
        <v>179</v>
      </c>
      <c r="J52" s="2">
        <v>106</v>
      </c>
      <c r="K52" s="39">
        <f t="shared" si="3"/>
        <v>413.87283236994222</v>
      </c>
      <c r="L52" s="39">
        <f t="shared" si="4"/>
        <v>274.73002159827212</v>
      </c>
      <c r="M52" s="46">
        <f t="shared" si="5"/>
        <v>1.5064710800887049</v>
      </c>
    </row>
    <row r="53" spans="1:13" ht="15.75" customHeight="1" x14ac:dyDescent="0.2">
      <c r="A53" s="2">
        <f t="shared" si="0"/>
        <v>2023</v>
      </c>
      <c r="B53" s="2">
        <f t="shared" si="1"/>
        <v>4</v>
      </c>
      <c r="C53" s="21">
        <v>45017</v>
      </c>
      <c r="D53" s="2">
        <v>268</v>
      </c>
      <c r="E53" s="16">
        <f t="shared" si="2"/>
        <v>288.5</v>
      </c>
      <c r="F53" s="22">
        <f t="shared" si="9"/>
        <v>0.10961538461538467</v>
      </c>
      <c r="G53" s="2">
        <f t="shared" si="7"/>
        <v>149.72067039106145</v>
      </c>
      <c r="H53" s="2">
        <f t="shared" si="8"/>
        <v>3351</v>
      </c>
      <c r="I53" s="2">
        <v>157</v>
      </c>
      <c r="J53" s="2">
        <v>79</v>
      </c>
      <c r="K53" s="39">
        <f t="shared" si="3"/>
        <v>363.00578034682081</v>
      </c>
      <c r="L53" s="39">
        <f t="shared" si="4"/>
        <v>204.75161987041037</v>
      </c>
      <c r="M53" s="46">
        <f t="shared" si="5"/>
        <v>1.7729079778541987</v>
      </c>
    </row>
    <row r="54" spans="1:13" ht="15.75" customHeight="1" x14ac:dyDescent="0.2">
      <c r="A54" s="2">
        <f t="shared" si="0"/>
        <v>2023</v>
      </c>
      <c r="B54" s="2">
        <f t="shared" si="1"/>
        <v>5</v>
      </c>
      <c r="C54" s="21">
        <v>45047</v>
      </c>
      <c r="D54" s="2">
        <v>345</v>
      </c>
      <c r="E54" s="16">
        <f t="shared" si="2"/>
        <v>306.5</v>
      </c>
      <c r="F54" s="22">
        <f t="shared" si="9"/>
        <v>5.3264604810996596E-2</v>
      </c>
      <c r="G54" s="2">
        <f t="shared" si="7"/>
        <v>192.73743016759778</v>
      </c>
      <c r="H54" s="2">
        <f t="shared" si="8"/>
        <v>3371</v>
      </c>
      <c r="I54" s="2">
        <v>209</v>
      </c>
      <c r="J54" s="2">
        <v>125</v>
      </c>
      <c r="K54" s="39">
        <f t="shared" si="3"/>
        <v>483.23699421965313</v>
      </c>
      <c r="L54" s="39">
        <f t="shared" si="4"/>
        <v>323.97408207343415</v>
      </c>
      <c r="M54" s="46">
        <f t="shared" si="5"/>
        <v>1.4915915221579958</v>
      </c>
    </row>
    <row r="55" spans="1:13" ht="15.75" customHeight="1" x14ac:dyDescent="0.2">
      <c r="A55" s="2">
        <f t="shared" si="0"/>
        <v>0</v>
      </c>
      <c r="B55" s="2">
        <f t="shared" si="1"/>
        <v>0</v>
      </c>
      <c r="C55" s="21">
        <v>45078</v>
      </c>
      <c r="D55" s="2">
        <v>309</v>
      </c>
      <c r="E55" s="16">
        <f t="shared" si="2"/>
        <v>327</v>
      </c>
      <c r="F55" s="22">
        <f t="shared" si="9"/>
        <v>0.14736842105263159</v>
      </c>
      <c r="G55" s="2">
        <f t="shared" si="7"/>
        <v>172.62569832402235</v>
      </c>
      <c r="H55" s="2">
        <f t="shared" si="8"/>
        <v>3435</v>
      </c>
      <c r="I55" s="2">
        <v>181</v>
      </c>
      <c r="J55" s="2">
        <v>121</v>
      </c>
      <c r="K55" s="39">
        <f t="shared" si="3"/>
        <v>418.49710982658956</v>
      </c>
      <c r="L55" s="39">
        <f t="shared" si="4"/>
        <v>313.6069114470842</v>
      </c>
      <c r="M55" s="46">
        <f t="shared" si="5"/>
        <v>1.3344639245847865</v>
      </c>
    </row>
    <row r="56" spans="1:13" ht="15.75" customHeight="1" x14ac:dyDescent="0.2">
      <c r="A56" s="2">
        <f t="shared" si="0"/>
        <v>0</v>
      </c>
      <c r="B56" s="2">
        <f t="shared" si="1"/>
        <v>0</v>
      </c>
      <c r="C56" s="21">
        <v>45108</v>
      </c>
      <c r="D56" s="2">
        <v>334</v>
      </c>
      <c r="E56" s="16">
        <f t="shared" si="2"/>
        <v>321.5</v>
      </c>
      <c r="F56" s="22">
        <f t="shared" si="9"/>
        <v>0.23892100192678223</v>
      </c>
      <c r="G56" s="2">
        <f t="shared" si="7"/>
        <v>186.59217877094972</v>
      </c>
      <c r="H56" s="2">
        <f t="shared" si="8"/>
        <v>3495</v>
      </c>
      <c r="I56" s="2">
        <v>196</v>
      </c>
      <c r="J56" s="2">
        <v>133</v>
      </c>
      <c r="K56" s="39">
        <f t="shared" si="3"/>
        <v>453.17919075144511</v>
      </c>
      <c r="L56" s="39">
        <f t="shared" si="4"/>
        <v>344.70842332613387</v>
      </c>
      <c r="M56" s="46">
        <f t="shared" si="5"/>
        <v>1.3146739681573878</v>
      </c>
    </row>
    <row r="57" spans="1:13" ht="15.75" customHeight="1" x14ac:dyDescent="0.2">
      <c r="A57" s="2">
        <f t="shared" si="0"/>
        <v>0</v>
      </c>
      <c r="B57" s="2">
        <f t="shared" si="1"/>
        <v>0</v>
      </c>
      <c r="C57" s="21">
        <v>45139</v>
      </c>
      <c r="D57" s="2">
        <v>478</v>
      </c>
      <c r="E57" s="16">
        <f t="shared" si="2"/>
        <v>406</v>
      </c>
      <c r="F57" s="22">
        <f t="shared" si="9"/>
        <v>0.41958041958041958</v>
      </c>
      <c r="G57" s="2">
        <f t="shared" si="7"/>
        <v>267.03910614525142</v>
      </c>
      <c r="H57" s="2">
        <f t="shared" si="8"/>
        <v>3675</v>
      </c>
      <c r="I57" s="2">
        <v>295</v>
      </c>
      <c r="J57" s="2">
        <v>182</v>
      </c>
      <c r="K57" s="39">
        <f t="shared" si="3"/>
        <v>682.08092485549128</v>
      </c>
      <c r="L57" s="39">
        <f t="shared" si="4"/>
        <v>471.70626349892001</v>
      </c>
      <c r="M57" s="46">
        <f t="shared" si="5"/>
        <v>1.4459865760443797</v>
      </c>
    </row>
    <row r="58" spans="1:13" ht="15.75" customHeight="1" x14ac:dyDescent="0.2">
      <c r="A58" s="2">
        <f t="shared" si="0"/>
        <v>0</v>
      </c>
      <c r="B58" s="2">
        <f t="shared" si="1"/>
        <v>0</v>
      </c>
      <c r="C58" s="21">
        <v>45170</v>
      </c>
      <c r="D58" s="2">
        <v>298</v>
      </c>
      <c r="E58" s="16">
        <f t="shared" si="2"/>
        <v>388</v>
      </c>
      <c r="F58" s="22">
        <f t="shared" si="9"/>
        <v>0.36379613356766249</v>
      </c>
      <c r="G58" s="2">
        <f t="shared" si="7"/>
        <v>166.48044692737429</v>
      </c>
      <c r="H58" s="2">
        <f t="shared" si="8"/>
        <v>3702</v>
      </c>
      <c r="I58" s="2">
        <v>177</v>
      </c>
      <c r="J58" s="2">
        <v>121</v>
      </c>
      <c r="K58" s="39">
        <f t="shared" si="3"/>
        <v>409.24855491329481</v>
      </c>
      <c r="L58" s="39">
        <f t="shared" si="4"/>
        <v>313.6069114470842</v>
      </c>
      <c r="M58" s="46">
        <f t="shared" si="5"/>
        <v>1.3049730091243492</v>
      </c>
    </row>
    <row r="59" spans="1:13" ht="15.75" customHeight="1" x14ac:dyDescent="0.2">
      <c r="A59" s="2">
        <f t="shared" si="0"/>
        <v>0</v>
      </c>
      <c r="B59" s="2">
        <f t="shared" si="1"/>
        <v>0</v>
      </c>
      <c r="C59" s="21">
        <v>45200</v>
      </c>
      <c r="D59" s="2">
        <v>259</v>
      </c>
      <c r="E59" s="16">
        <f t="shared" si="2"/>
        <v>278.5</v>
      </c>
      <c r="F59" s="22">
        <f t="shared" si="9"/>
        <v>8.5769980506822607E-2</v>
      </c>
      <c r="G59" s="2">
        <f t="shared" si="7"/>
        <v>144.6927374301676</v>
      </c>
      <c r="H59" s="2">
        <f t="shared" si="8"/>
        <v>3719</v>
      </c>
      <c r="I59" s="2">
        <v>190</v>
      </c>
      <c r="J59" s="2">
        <v>69</v>
      </c>
      <c r="K59" s="39">
        <f t="shared" si="3"/>
        <v>439.30635838150289</v>
      </c>
      <c r="L59" s="39">
        <f t="shared" si="4"/>
        <v>178.83369330453561</v>
      </c>
      <c r="M59" s="46">
        <f t="shared" si="5"/>
        <v>2.4565077769400467</v>
      </c>
    </row>
    <row r="60" spans="1:13" ht="15.75" customHeight="1" x14ac:dyDescent="0.2">
      <c r="A60" s="2">
        <f t="shared" si="0"/>
        <v>0</v>
      </c>
      <c r="B60" s="2">
        <f t="shared" si="1"/>
        <v>0</v>
      </c>
      <c r="C60" s="21">
        <v>45231</v>
      </c>
      <c r="D60" s="2">
        <v>308</v>
      </c>
      <c r="E60" s="16">
        <f t="shared" si="2"/>
        <v>283.5</v>
      </c>
      <c r="F60" s="22">
        <f>+E60/E48-1</f>
        <v>9.0384615384615286E-2</v>
      </c>
      <c r="G60" s="2">
        <f>(D60/$D$13)*100</f>
        <v>172.06703910614524</v>
      </c>
      <c r="H60" s="2">
        <f t="shared" si="8"/>
        <v>3749</v>
      </c>
      <c r="I60" s="2">
        <v>260</v>
      </c>
      <c r="J60" s="2">
        <v>48</v>
      </c>
      <c r="K60" s="39">
        <f t="shared" si="3"/>
        <v>601.15606936416179</v>
      </c>
      <c r="L60" s="39">
        <f t="shared" si="4"/>
        <v>124.4060475161987</v>
      </c>
      <c r="M60" s="46">
        <f t="shared" si="5"/>
        <v>4.8322093770070644</v>
      </c>
    </row>
    <row r="61" spans="1:13" ht="15.75" customHeight="1" x14ac:dyDescent="0.2">
      <c r="A61" s="2">
        <f t="shared" ref="A61:A69" si="10">IF(B61=0,0,YEAR(C61))</f>
        <v>0</v>
      </c>
      <c r="B61" s="2">
        <f t="shared" ref="B61:B71" si="11">IF(MONTH(C61)&lt;=$N$2,MONTH(C61),0)</f>
        <v>0</v>
      </c>
      <c r="C61" s="21">
        <v>45261</v>
      </c>
      <c r="D61">
        <v>302</v>
      </c>
      <c r="E61" s="16">
        <f t="shared" si="2"/>
        <v>305</v>
      </c>
      <c r="F61" s="22">
        <f t="shared" ref="F61:F63" si="12">+E61/E49-1</f>
        <v>7.3943661971830998E-2</v>
      </c>
      <c r="G61" s="2">
        <f t="shared" ref="G61:G62" si="13">(D61/$D$13)*100</f>
        <v>168.71508379888269</v>
      </c>
      <c r="H61" s="2">
        <f t="shared" si="8"/>
        <v>3761</v>
      </c>
      <c r="I61">
        <v>324</v>
      </c>
      <c r="J61">
        <v>59</v>
      </c>
      <c r="K61" s="39">
        <f t="shared" si="3"/>
        <v>749.13294797687854</v>
      </c>
      <c r="L61" s="39">
        <f t="shared" si="4"/>
        <v>152.91576673866089</v>
      </c>
      <c r="M61" s="46">
        <f t="shared" si="5"/>
        <v>4.8989908886058586</v>
      </c>
    </row>
    <row r="62" spans="1:13" ht="15.75" customHeight="1" x14ac:dyDescent="0.2">
      <c r="A62" s="2">
        <f t="shared" si="10"/>
        <v>2024</v>
      </c>
      <c r="B62" s="2">
        <f t="shared" si="11"/>
        <v>1</v>
      </c>
      <c r="C62" s="21">
        <v>45292</v>
      </c>
      <c r="D62">
        <v>388</v>
      </c>
      <c r="E62" s="16">
        <f t="shared" si="2"/>
        <v>345</v>
      </c>
      <c r="F62" s="22">
        <f t="shared" si="12"/>
        <v>0.20840630472854649</v>
      </c>
      <c r="G62" s="2">
        <f t="shared" si="13"/>
        <v>216.75977653631287</v>
      </c>
      <c r="H62" s="2">
        <f>SUM(D51:D62)</f>
        <v>3868</v>
      </c>
      <c r="I62">
        <v>219</v>
      </c>
      <c r="J62">
        <v>64</v>
      </c>
      <c r="K62" s="39">
        <f t="shared" si="3"/>
        <v>506.35838150289015</v>
      </c>
      <c r="L62" s="39">
        <f t="shared" si="4"/>
        <v>165.87473002159828</v>
      </c>
      <c r="M62" s="46">
        <f t="shared" si="5"/>
        <v>3.0526553468208091</v>
      </c>
    </row>
    <row r="63" spans="1:13" ht="15.75" customHeight="1" x14ac:dyDescent="0.2">
      <c r="A63" s="2">
        <f t="shared" si="10"/>
        <v>2024</v>
      </c>
      <c r="B63" s="2">
        <f t="shared" si="11"/>
        <v>2</v>
      </c>
      <c r="C63" s="21">
        <v>45323</v>
      </c>
      <c r="D63">
        <v>365</v>
      </c>
      <c r="E63" s="16">
        <f>AVERAGE(D62:D63)</f>
        <v>376.5</v>
      </c>
      <c r="F63" s="22">
        <f t="shared" si="12"/>
        <v>0.36660617059891099</v>
      </c>
      <c r="G63" s="2">
        <f>(D63/$D$13)*100</f>
        <v>203.91061452513966</v>
      </c>
      <c r="H63" s="2">
        <f>SUM(D52:D63)</f>
        <v>3963</v>
      </c>
      <c r="I63">
        <v>330</v>
      </c>
      <c r="J63">
        <v>35</v>
      </c>
      <c r="K63" s="39">
        <f t="shared" si="3"/>
        <v>763.00578034682087</v>
      </c>
      <c r="L63" s="39">
        <f t="shared" si="4"/>
        <v>90.712742980561544</v>
      </c>
      <c r="M63" s="46">
        <f t="shared" si="5"/>
        <v>8.4112303881090025</v>
      </c>
    </row>
    <row r="64" spans="1:13" ht="15.75" customHeight="1" x14ac:dyDescent="0.2">
      <c r="A64" s="2">
        <f t="shared" si="10"/>
        <v>2024</v>
      </c>
      <c r="B64" s="2">
        <f t="shared" si="11"/>
        <v>3</v>
      </c>
      <c r="C64" s="21">
        <v>45352</v>
      </c>
      <c r="D64">
        <v>341</v>
      </c>
      <c r="E64" s="16">
        <f t="shared" ref="E64:E65" si="14">AVERAGE(D63:D64)</f>
        <v>353</v>
      </c>
      <c r="F64" s="22">
        <f t="shared" ref="F64" si="15">+E64/E52-1</f>
        <v>0.21934369602763382</v>
      </c>
      <c r="G64" s="2">
        <f t="shared" ref="G64" si="16">(D64/$D$13)*100</f>
        <v>190.50279329608938</v>
      </c>
      <c r="H64" s="2">
        <f t="shared" ref="H64:H65" si="17">SUM(D53:D64)</f>
        <v>3995</v>
      </c>
      <c r="I64">
        <v>296</v>
      </c>
      <c r="J64">
        <v>45</v>
      </c>
      <c r="K64" s="39">
        <f t="shared" si="3"/>
        <v>684.39306358381509</v>
      </c>
      <c r="L64" s="39">
        <f t="shared" si="4"/>
        <v>116.63066954643628</v>
      </c>
      <c r="M64" s="46">
        <f t="shared" si="5"/>
        <v>5.8680368229501187</v>
      </c>
    </row>
    <row r="65" spans="1:14" ht="15.75" customHeight="1" x14ac:dyDescent="0.2">
      <c r="A65" s="2">
        <f t="shared" si="10"/>
        <v>2024</v>
      </c>
      <c r="B65" s="2">
        <f t="shared" si="11"/>
        <v>4</v>
      </c>
      <c r="C65" s="21">
        <v>45383</v>
      </c>
      <c r="D65">
        <v>413</v>
      </c>
      <c r="E65" s="16">
        <f t="shared" si="14"/>
        <v>377</v>
      </c>
      <c r="F65" s="22">
        <f>+E65/E53-1</f>
        <v>0.3067590987868285</v>
      </c>
      <c r="G65" s="2">
        <f t="shared" ref="G65:G70" si="18">(D65/$D$13)*100</f>
        <v>230.72625698324023</v>
      </c>
      <c r="H65" s="2">
        <f t="shared" si="17"/>
        <v>4140</v>
      </c>
      <c r="I65">
        <v>354</v>
      </c>
      <c r="J65">
        <v>59</v>
      </c>
      <c r="K65" s="39">
        <f t="shared" si="3"/>
        <v>818.49710982658962</v>
      </c>
      <c r="L65" s="39">
        <f t="shared" si="4"/>
        <v>152.91576673866089</v>
      </c>
      <c r="M65" s="46">
        <f t="shared" si="5"/>
        <v>5.3526011560693645</v>
      </c>
    </row>
    <row r="66" spans="1:14" ht="15.75" customHeight="1" x14ac:dyDescent="0.2">
      <c r="A66" s="2">
        <f t="shared" si="10"/>
        <v>2024</v>
      </c>
      <c r="B66" s="2">
        <f t="shared" si="11"/>
        <v>5</v>
      </c>
      <c r="C66" s="21">
        <v>45413</v>
      </c>
      <c r="D66">
        <v>463</v>
      </c>
      <c r="E66" s="16">
        <f t="shared" ref="E66:E67" si="19">AVERAGE(D65:D66)</f>
        <v>438</v>
      </c>
      <c r="F66" s="22">
        <f>+E66/E54-1</f>
        <v>0.4290375203915171</v>
      </c>
      <c r="G66" s="2">
        <f t="shared" si="18"/>
        <v>258.65921787709499</v>
      </c>
      <c r="H66" s="2">
        <f t="shared" ref="H66" si="20">SUM(D55:D66)</f>
        <v>4258</v>
      </c>
      <c r="I66">
        <v>404</v>
      </c>
      <c r="J66">
        <v>59</v>
      </c>
      <c r="K66" s="39">
        <f>(I66/AVERAGE($I$2:$I$13))*100</f>
        <v>934.10404624277453</v>
      </c>
      <c r="L66" s="39">
        <f>(J66/AVERAGE($J$2:$J$13))*100</f>
        <v>152.91576673866089</v>
      </c>
      <c r="M66" s="46">
        <f t="shared" si="5"/>
        <v>6.1086182685085406</v>
      </c>
    </row>
    <row r="67" spans="1:14" ht="15.75" customHeight="1" x14ac:dyDescent="0.2">
      <c r="A67" s="2">
        <f t="shared" si="10"/>
        <v>0</v>
      </c>
      <c r="B67" s="2">
        <f t="shared" si="11"/>
        <v>0</v>
      </c>
      <c r="C67" s="21">
        <v>45444</v>
      </c>
      <c r="D67">
        <v>388</v>
      </c>
      <c r="E67" s="16">
        <f t="shared" si="19"/>
        <v>425.5</v>
      </c>
      <c r="F67" s="22">
        <f>+E67/E55-1</f>
        <v>0.30122324159021407</v>
      </c>
      <c r="G67" s="2">
        <f t="shared" si="18"/>
        <v>216.75977653631287</v>
      </c>
      <c r="H67" s="2">
        <f>SUM(D56:D67)</f>
        <v>4337</v>
      </c>
      <c r="I67">
        <v>341</v>
      </c>
      <c r="J67">
        <v>47</v>
      </c>
      <c r="K67" s="39">
        <f>(I67/AVERAGE($I$2:$I$13))*100</f>
        <v>788.43930635838149</v>
      </c>
      <c r="L67" s="39">
        <f>(J67/AVERAGE($J$2:$J$13))*100</f>
        <v>121.81425485961121</v>
      </c>
      <c r="M67" s="46">
        <f t="shared" ref="M67:M70" si="21">K67/L67</f>
        <v>6.4724716107079914</v>
      </c>
    </row>
    <row r="68" spans="1:14" ht="15.75" customHeight="1" x14ac:dyDescent="0.2">
      <c r="A68" s="2">
        <f t="shared" si="10"/>
        <v>0</v>
      </c>
      <c r="B68" s="2">
        <f t="shared" si="11"/>
        <v>0</v>
      </c>
      <c r="C68" s="21">
        <v>45474</v>
      </c>
      <c r="D68">
        <v>481</v>
      </c>
      <c r="E68" s="16">
        <f t="shared" ref="E68:E70" si="22">AVERAGE(D67:D68)</f>
        <v>434.5</v>
      </c>
      <c r="F68" s="22">
        <f>+E68/E56-1</f>
        <v>0.35147744945567649</v>
      </c>
      <c r="G68" s="56">
        <f t="shared" si="18"/>
        <v>268.71508379888269</v>
      </c>
      <c r="H68" s="2">
        <f>SUM(D57:D68)</f>
        <v>4484</v>
      </c>
      <c r="I68">
        <v>427</v>
      </c>
      <c r="J68">
        <v>54</v>
      </c>
      <c r="K68" s="57">
        <f>(I68/AVERAGE($I$2:$I$13))*100</f>
        <v>987.28323699421969</v>
      </c>
      <c r="L68" s="57">
        <f>(J68/AVERAGE($J$2:$J$13))*100</f>
        <v>139.95680345572353</v>
      </c>
      <c r="M68" s="46">
        <f t="shared" si="21"/>
        <v>7.0541996717333912</v>
      </c>
    </row>
    <row r="69" spans="1:14" ht="15.75" customHeight="1" x14ac:dyDescent="0.2">
      <c r="A69" s="2">
        <f t="shared" si="10"/>
        <v>0</v>
      </c>
      <c r="B69" s="2">
        <f t="shared" si="11"/>
        <v>0</v>
      </c>
      <c r="C69" s="21">
        <v>45505</v>
      </c>
      <c r="D69">
        <v>540</v>
      </c>
      <c r="E69" s="16">
        <f t="shared" si="22"/>
        <v>510.5</v>
      </c>
      <c r="F69" s="22">
        <f t="shared" ref="F69:F70" si="23">+E69/E57-1</f>
        <v>0.25738916256157629</v>
      </c>
      <c r="G69" s="58">
        <f t="shared" si="18"/>
        <v>301.67597765363132</v>
      </c>
      <c r="H69" s="2">
        <f t="shared" ref="H69:H70" si="24">SUM(D58:D69)</f>
        <v>4546</v>
      </c>
      <c r="I69">
        <v>488</v>
      </c>
      <c r="J69">
        <v>52</v>
      </c>
      <c r="K69" s="57">
        <f t="shared" ref="K69:K71" si="25">(I69/AVERAGE($I$2:$I$13))*100</f>
        <v>1128.3236994219653</v>
      </c>
      <c r="L69" s="57">
        <f t="shared" ref="L69:L71" si="26">(J69/AVERAGE($J$2:$J$13))*100</f>
        <v>134.77321814254859</v>
      </c>
      <c r="M69" s="46">
        <f t="shared" si="21"/>
        <v>8.3720171928264424</v>
      </c>
    </row>
    <row r="70" spans="1:14" ht="15.75" customHeight="1" x14ac:dyDescent="0.2">
      <c r="A70" s="2">
        <f>IF(B70=0,0,YEAR(C70))</f>
        <v>0</v>
      </c>
      <c r="B70" s="2">
        <f t="shared" si="11"/>
        <v>0</v>
      </c>
      <c r="C70" s="21">
        <v>45536</v>
      </c>
      <c r="D70">
        <v>462</v>
      </c>
      <c r="E70" s="16">
        <f t="shared" si="22"/>
        <v>501</v>
      </c>
      <c r="F70" s="22">
        <f t="shared" si="23"/>
        <v>0.29123711340206193</v>
      </c>
      <c r="G70" s="58">
        <f t="shared" si="18"/>
        <v>258.10055865921788</v>
      </c>
      <c r="H70" s="2">
        <f t="shared" si="24"/>
        <v>4710</v>
      </c>
      <c r="I70">
        <v>411</v>
      </c>
      <c r="J70">
        <v>51</v>
      </c>
      <c r="K70" s="57">
        <f t="shared" si="25"/>
        <v>950.28901734104045</v>
      </c>
      <c r="L70" s="57">
        <f t="shared" si="26"/>
        <v>132.18142548596111</v>
      </c>
      <c r="M70" s="46">
        <f t="shared" si="21"/>
        <v>7.1892780233480682</v>
      </c>
    </row>
    <row r="71" spans="1:14" ht="15.75" customHeight="1" x14ac:dyDescent="0.2">
      <c r="A71" s="2">
        <f>IF(B71=0,0,YEAR(C71))</f>
        <v>0</v>
      </c>
      <c r="B71" s="2">
        <f t="shared" si="11"/>
        <v>0</v>
      </c>
      <c r="C71" s="21">
        <v>45566</v>
      </c>
      <c r="D71">
        <v>529</v>
      </c>
      <c r="E71" s="16">
        <f>AVERAGE(D70:D71)</f>
        <v>495.5</v>
      </c>
      <c r="F71" s="22">
        <f>+E71/E59-1</f>
        <v>0.7791741472172351</v>
      </c>
      <c r="G71" s="58">
        <f>(D71/$D$13)*100</f>
        <v>295.53072625698326</v>
      </c>
      <c r="H71" s="2">
        <f>SUM(D60:D71)</f>
        <v>4980</v>
      </c>
      <c r="I71">
        <v>459</v>
      </c>
      <c r="J71">
        <v>70</v>
      </c>
      <c r="K71" s="57">
        <f t="shared" si="25"/>
        <v>1061.2716763005781</v>
      </c>
      <c r="L71" s="57">
        <f t="shared" si="26"/>
        <v>181.42548596112309</v>
      </c>
      <c r="M71" s="46">
        <f>K71/L71</f>
        <v>5.8496284062758059</v>
      </c>
    </row>
    <row r="72" spans="1:14" ht="15.75" customHeight="1" x14ac:dyDescent="0.2">
      <c r="A72" s="2">
        <f t="shared" ref="A72:A73" si="27">IF(B72=0,0,YEAR(C72))</f>
        <v>0</v>
      </c>
      <c r="B72" s="2">
        <f t="shared" ref="B72:B73" si="28">IF(MONTH(C72)&lt;=$N$2,MONTH(C72),0)</f>
        <v>0</v>
      </c>
      <c r="C72" s="21">
        <v>45597</v>
      </c>
      <c r="D72">
        <v>514</v>
      </c>
      <c r="E72" s="16">
        <f t="shared" ref="E72:E78" si="29">AVERAGE(D71:D72)</f>
        <v>521.5</v>
      </c>
      <c r="F72" s="22">
        <f t="shared" ref="F72:F75" si="30">+E72/E60-1</f>
        <v>0.83950617283950613</v>
      </c>
      <c r="G72" s="58">
        <f t="shared" ref="G72" si="31">(D72/$D$13)*100</f>
        <v>287.15083798882682</v>
      </c>
      <c r="H72" s="2">
        <f t="shared" ref="H72:H75" si="32">SUM(D61:D72)</f>
        <v>5186</v>
      </c>
      <c r="I72">
        <v>455</v>
      </c>
      <c r="J72">
        <v>59</v>
      </c>
      <c r="K72" s="57">
        <f t="shared" ref="K72:K73" si="33">(I72/AVERAGE($I$2:$I$13))*100</f>
        <v>1052.0231213872833</v>
      </c>
      <c r="L72" s="57">
        <f t="shared" ref="L72:L73" si="34">(J72/AVERAGE($J$2:$J$13))*100</f>
        <v>152.91576673866089</v>
      </c>
      <c r="M72" s="46">
        <f t="shared" ref="M72:M73" si="35">K72/L72</f>
        <v>6.8797557231965003</v>
      </c>
    </row>
    <row r="73" spans="1:14" ht="15.75" customHeight="1" x14ac:dyDescent="0.2">
      <c r="A73" s="2">
        <f t="shared" si="27"/>
        <v>0</v>
      </c>
      <c r="B73" s="2">
        <f t="shared" si="28"/>
        <v>0</v>
      </c>
      <c r="C73" s="21">
        <v>45627</v>
      </c>
      <c r="D73">
        <v>444</v>
      </c>
      <c r="E73" s="16">
        <f t="shared" si="29"/>
        <v>479</v>
      </c>
      <c r="F73" s="22">
        <f t="shared" si="30"/>
        <v>0.57049180327868854</v>
      </c>
      <c r="G73" s="58">
        <f>(D73/$D$13)*100</f>
        <v>248.04469273743015</v>
      </c>
      <c r="H73" s="2">
        <v>5328</v>
      </c>
      <c r="I73">
        <v>388</v>
      </c>
      <c r="J73">
        <v>56</v>
      </c>
      <c r="K73" s="57">
        <v>897.1098265895954</v>
      </c>
      <c r="L73" s="57">
        <v>145.14038876889848</v>
      </c>
      <c r="M73" s="46">
        <v>6.180979906413433</v>
      </c>
    </row>
    <row r="74" spans="1:14" ht="15.75" customHeight="1" x14ac:dyDescent="0.2">
      <c r="A74" s="2">
        <f t="shared" ref="A74" si="36">IF(B74=0,0,YEAR(C74))</f>
        <v>2025</v>
      </c>
      <c r="B74" s="2">
        <f t="shared" ref="B74" si="37">IF(MONTH(C74)&lt;=$N$2,MONTH(C74),0)</f>
        <v>1</v>
      </c>
      <c r="C74" s="21">
        <v>45658</v>
      </c>
      <c r="D74">
        <v>517</v>
      </c>
      <c r="E74" s="16">
        <f t="shared" si="29"/>
        <v>480.5</v>
      </c>
      <c r="F74" s="22">
        <f t="shared" si="30"/>
        <v>0.3927536231884059</v>
      </c>
      <c r="G74" s="61">
        <f>(D74/$D$13)*100</f>
        <v>288.82681564245809</v>
      </c>
      <c r="H74" s="2">
        <v>5457</v>
      </c>
      <c r="I74">
        <v>452</v>
      </c>
      <c r="J74">
        <v>65</v>
      </c>
      <c r="K74" s="57">
        <v>1045.086705202312</v>
      </c>
      <c r="L74" s="57">
        <v>168.46652267818573</v>
      </c>
      <c r="M74" s="46">
        <v>6.2035274937009044</v>
      </c>
      <c r="N74" s="68"/>
    </row>
    <row r="75" spans="1:14" ht="15.75" customHeight="1" x14ac:dyDescent="0.2">
      <c r="A75" s="2">
        <f t="shared" ref="A75:A76" si="38">IF(B75=0,0,YEAR(C75))</f>
        <v>2025</v>
      </c>
      <c r="B75" s="2">
        <f t="shared" ref="B75:B76" si="39">IF(MONTH(C75)&lt;=$N$2,MONTH(C75),0)</f>
        <v>2</v>
      </c>
      <c r="C75" s="21">
        <v>45689</v>
      </c>
      <c r="D75">
        <v>530</v>
      </c>
      <c r="E75" s="16">
        <f t="shared" si="29"/>
        <v>523.5</v>
      </c>
      <c r="F75" s="22">
        <f t="shared" si="30"/>
        <v>0.39043824701195229</v>
      </c>
      <c r="G75" s="68">
        <f>(D75/$D$13)*100</f>
        <v>296.08938547486036</v>
      </c>
      <c r="H75" s="2">
        <v>5622</v>
      </c>
      <c r="I75" s="32">
        <v>463.36557059961314</v>
      </c>
      <c r="J75" s="32">
        <v>66.634429400386864</v>
      </c>
      <c r="K75" s="57">
        <v>1071.3654811551748</v>
      </c>
      <c r="L75" s="57">
        <v>172.70262479581908</v>
      </c>
      <c r="M75" s="46">
        <v>6.2035274937009026</v>
      </c>
    </row>
    <row r="76" spans="1:14" ht="15.75" customHeight="1" x14ac:dyDescent="0.2">
      <c r="A76" s="2">
        <f t="shared" si="38"/>
        <v>2025</v>
      </c>
      <c r="B76" s="2">
        <f t="shared" si="39"/>
        <v>3</v>
      </c>
      <c r="C76" s="21">
        <v>45717</v>
      </c>
      <c r="D76">
        <v>533</v>
      </c>
      <c r="E76" s="16">
        <f t="shared" si="29"/>
        <v>531.5</v>
      </c>
      <c r="F76" s="22">
        <f>+E76/E64-1</f>
        <v>0.5056657223796035</v>
      </c>
      <c r="G76" s="68">
        <f>(D76/$D$13)*100</f>
        <v>297.76536312849157</v>
      </c>
      <c r="H76" s="2">
        <v>5814</v>
      </c>
      <c r="I76" s="32">
        <v>465.98839458413926</v>
      </c>
      <c r="J76" s="32">
        <v>67.011605415860743</v>
      </c>
      <c r="K76" s="57">
        <v>1077.4298140673739</v>
      </c>
      <c r="L76" s="57">
        <v>173.6801868229652</v>
      </c>
      <c r="M76" s="46">
        <v>6.2035274937009026</v>
      </c>
    </row>
    <row r="77" spans="1:14" ht="15.75" customHeight="1" x14ac:dyDescent="0.2">
      <c r="A77" s="2">
        <f t="shared" ref="A77:A78" si="40">IF(B77=0,0,YEAR(C77))</f>
        <v>2025</v>
      </c>
      <c r="B77" s="2">
        <f>IF(MONTH(C77)&lt;=$N$2,MONTH(C77),0)</f>
        <v>4</v>
      </c>
      <c r="C77" s="21">
        <v>45748</v>
      </c>
      <c r="D77">
        <v>535</v>
      </c>
      <c r="E77" s="16">
        <f t="shared" si="29"/>
        <v>534</v>
      </c>
      <c r="F77" s="22">
        <f t="shared" ref="F77:F78" si="41">+E77/E65-1</f>
        <v>0.41644562334217516</v>
      </c>
      <c r="G77" s="98">
        <f>(D77/$D$13)*100</f>
        <v>298.88268156424579</v>
      </c>
      <c r="H77" s="2">
        <v>5936</v>
      </c>
      <c r="I77" s="32">
        <v>467.73694390715667</v>
      </c>
      <c r="J77" s="32">
        <v>67.263056092843328</v>
      </c>
      <c r="K77" s="57">
        <v>1081.4727026755068</v>
      </c>
      <c r="L77" s="57">
        <v>174.33189484106262</v>
      </c>
      <c r="M77" s="46">
        <v>6.2035274937009044</v>
      </c>
    </row>
    <row r="78" spans="1:14" ht="15.75" customHeight="1" x14ac:dyDescent="0.2">
      <c r="A78" s="2">
        <f t="shared" si="40"/>
        <v>2025</v>
      </c>
      <c r="B78" s="2">
        <f t="shared" ref="B77:B78" si="42">IF(MONTH(C78)&lt;=$N$2,MONTH(C78),0)</f>
        <v>5</v>
      </c>
      <c r="C78" s="21">
        <v>45778</v>
      </c>
      <c r="D78">
        <v>538</v>
      </c>
      <c r="E78" s="16">
        <f t="shared" si="29"/>
        <v>536.5</v>
      </c>
      <c r="F78" s="22">
        <f t="shared" si="41"/>
        <v>0.22488584474885842</v>
      </c>
      <c r="G78" s="98">
        <f>(D78/$D$13)*100</f>
        <v>300.55865921787711</v>
      </c>
      <c r="H78" s="2">
        <v>6011</v>
      </c>
      <c r="I78" s="32">
        <v>470.35976789168279</v>
      </c>
      <c r="J78" s="32">
        <v>67.640232108317207</v>
      </c>
      <c r="K78" s="57">
        <v>1087.537035587706</v>
      </c>
      <c r="L78" s="57">
        <v>175.30945686820874</v>
      </c>
      <c r="M78" s="46">
        <v>6.2035274937009053</v>
      </c>
    </row>
    <row r="79" spans="1:14" ht="15.75" customHeight="1" x14ac:dyDescent="0.2"/>
    <row r="80" spans="1:1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Agencias laborales (Grafico 1)</vt:lpstr>
      <vt:lpstr>Cesantía (Grafico 3)</vt:lpstr>
      <vt:lpstr>Inactividad</vt:lpstr>
      <vt:lpstr>Consumo (grafico 5)</vt:lpstr>
      <vt:lpstr>creacion empresas</vt:lpstr>
      <vt:lpstr>Boletin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Victor Martinez Camara</cp:lastModifiedBy>
  <dcterms:created xsi:type="dcterms:W3CDTF">2022-10-07T10:24:00Z</dcterms:created>
  <dcterms:modified xsi:type="dcterms:W3CDTF">2025-06-02T13:26:05Z</dcterms:modified>
</cp:coreProperties>
</file>